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120" windowHeight="10095" activeTab="3"/>
  </bookViews>
  <sheets>
    <sheet name="DADOS" sheetId="6" r:id="rId1"/>
    <sheet name="ORÇAMENTO" sheetId="1" r:id="rId2"/>
    <sheet name="CFF" sheetId="2" r:id="rId3"/>
    <sheet name="BDI" sheetId="4" r:id="rId4"/>
    <sheet name="CÁLCULO" sheetId="5" r:id="rId5"/>
  </sheets>
  <externalReferences>
    <externalReference r:id="rId6"/>
    <externalReference r:id="rId7"/>
  </externalReferences>
  <definedNames>
    <definedName name="BDI.Opcao" hidden="1">[1]DADOS!$F$18</definedName>
    <definedName name="BDI.TipoObra" hidden="1">[1]BDI!$A$141:$A$149</definedName>
    <definedName name="DESONERACAO" hidden="1">IF(OR(Import.Desoneracao="DESONERADO",Import.Desoneracao="SIM"),"SIM","NÃO")</definedName>
    <definedName name="Import.Desoneracao" hidden="1">OFFSET([1]DADOS!$G$18,0,-1)</definedName>
    <definedName name="Import.Município" hidden="1">[1]DADOS!$F$6</definedName>
    <definedName name="Import.RespOrçamento" hidden="1">[1]DADOS!$F$22:$F$24</definedName>
    <definedName name="ORÇAMENTO.CustoUnitario" hidden="1">ROUND(ORÇAMENTO!$Q1,15-13*ORÇAMENTO!$AB$10)</definedName>
    <definedName name="ORÇAMENTO.PrecoUnitarioLicitado" hidden="1">ORÇAMENTO!$AH1</definedName>
    <definedName name="TIPOORCAMENTO" hidden="1">IF(VALUE([2]MENU!$O$3)=2,"Licitado","Proposto")</definedName>
  </definedNames>
  <calcPr calcId="125725"/>
</workbook>
</file>

<file path=xl/calcChain.xml><?xml version="1.0" encoding="utf-8"?>
<calcChain xmlns="http://schemas.openxmlformats.org/spreadsheetml/2006/main">
  <c r="E9" i="5"/>
  <c r="B11"/>
  <c r="B10"/>
  <c r="B9"/>
  <c r="F16"/>
  <c r="C16"/>
  <c r="C15"/>
  <c r="C14"/>
  <c r="G9" i="4"/>
  <c r="K18" i="2"/>
  <c r="H18"/>
  <c r="I18"/>
  <c r="J18" s="1"/>
  <c r="G18"/>
  <c r="F18"/>
  <c r="B11" i="4"/>
  <c r="B10"/>
  <c r="B9"/>
  <c r="I19"/>
  <c r="H25" s="1"/>
  <c r="H16" i="2"/>
  <c r="I16"/>
  <c r="J16"/>
  <c r="G16"/>
  <c r="F16"/>
  <c r="G8"/>
  <c r="B10"/>
  <c r="B9"/>
  <c r="B8"/>
  <c r="H17" i="1"/>
  <c r="I17" s="1"/>
  <c r="H16"/>
  <c r="I16" s="1"/>
  <c r="I15"/>
  <c r="K16" i="2" l="1"/>
  <c r="H19" i="1"/>
  <c r="H21" l="1"/>
  <c r="D14" i="2"/>
  <c r="I15" l="1"/>
  <c r="G15"/>
  <c r="H15"/>
  <c r="J15"/>
  <c r="F15"/>
  <c r="D15"/>
  <c r="F17" l="1"/>
  <c r="G17" s="1"/>
  <c r="H17" s="1"/>
  <c r="K15"/>
  <c r="K14"/>
  <c r="E14"/>
  <c r="E15" s="1"/>
  <c r="H19" l="1"/>
  <c r="H20" s="1"/>
  <c r="G19"/>
  <c r="G20" s="1"/>
  <c r="F19"/>
  <c r="F20" s="1"/>
  <c r="I17"/>
  <c r="I20" l="1"/>
  <c r="I19"/>
  <c r="J17"/>
  <c r="J19" l="1"/>
  <c r="K19" s="1"/>
  <c r="K17"/>
  <c r="J20" l="1"/>
  <c r="K20" s="1"/>
</calcChain>
</file>

<file path=xl/sharedStrings.xml><?xml version="1.0" encoding="utf-8"?>
<sst xmlns="http://schemas.openxmlformats.org/spreadsheetml/2006/main" count="154" uniqueCount="118">
  <si>
    <t>DESCRIÇÃO</t>
  </si>
  <si>
    <t>TOTAL</t>
  </si>
  <si>
    <t>PREFEITURA MUNICIPAL DE MOCOCA</t>
  </si>
  <si>
    <t>DEPARTAMENTO DE ENGENHARIA E OBRAS</t>
  </si>
  <si>
    <t>Rua XV de Novembro, 360 - Centro - Mococa - São Paulo</t>
  </si>
  <si>
    <t>Tel: (19) 3656 - 9800</t>
  </si>
  <si>
    <t>Portal da Cidadania: www.mococa.sp.gov.br</t>
  </si>
  <si>
    <t>FONTE</t>
  </si>
  <si>
    <t>CÓDIGO</t>
  </si>
  <si>
    <t>ITEM</t>
  </si>
  <si>
    <t>1.1</t>
  </si>
  <si>
    <t>1.2</t>
  </si>
  <si>
    <t>3.1</t>
  </si>
  <si>
    <t>2.1</t>
  </si>
  <si>
    <t>2.2</t>
  </si>
  <si>
    <t>3.2</t>
  </si>
  <si>
    <t>1.3</t>
  </si>
  <si>
    <t>1.6</t>
  </si>
  <si>
    <t>2.3</t>
  </si>
  <si>
    <t>Com desoneração : sim/não</t>
  </si>
  <si>
    <t>DESCRIÇÃO DOS SERVIÇOS</t>
  </si>
  <si>
    <t>%</t>
  </si>
  <si>
    <t>MÊS 01</t>
  </si>
  <si>
    <t>MÊS 02</t>
  </si>
  <si>
    <t>MÊS 03</t>
  </si>
  <si>
    <t>MÊS 04</t>
  </si>
  <si>
    <t>MÊS 05</t>
  </si>
  <si>
    <t>Total em R$</t>
  </si>
  <si>
    <t>Total em %</t>
  </si>
  <si>
    <t>Total acumulado em R$</t>
  </si>
  <si>
    <t>Total acumulado em %</t>
  </si>
  <si>
    <t>ISS</t>
  </si>
  <si>
    <t>VALOR DOS SERVIÇOS</t>
  </si>
  <si>
    <t>SERVIÇOS A SEREM EXECUTADOS POR PERIODO</t>
  </si>
  <si>
    <t xml:space="preserve">TOTAL </t>
  </si>
  <si>
    <t>CFF- CRONOGRAMA FÍSICO FINANCEIRO</t>
  </si>
  <si>
    <t>PLANILHA ANALÍTICA DO BDI</t>
  </si>
  <si>
    <t xml:space="preserve">ITEM </t>
  </si>
  <si>
    <t>3.3</t>
  </si>
  <si>
    <t>Administração central</t>
  </si>
  <si>
    <t xml:space="preserve">Impostos e Taxas </t>
  </si>
  <si>
    <t>PIS</t>
  </si>
  <si>
    <t>Cofins</t>
  </si>
  <si>
    <t>Taxa de Risco</t>
  </si>
  <si>
    <t>Seguro</t>
  </si>
  <si>
    <t>Risco</t>
  </si>
  <si>
    <t>Garantia</t>
  </si>
  <si>
    <t>Dispesa Financeira</t>
  </si>
  <si>
    <t>Lucro</t>
  </si>
  <si>
    <t xml:space="preserve">BDI TOTAL </t>
  </si>
  <si>
    <t>SERVIÇO</t>
  </si>
  <si>
    <t>CÁLCULO</t>
  </si>
  <si>
    <t>MC- MEMORIAL DE CÁLCULO</t>
  </si>
  <si>
    <t>DADOS E INFORMAÇÕES DO EMPREENDIMENTO</t>
  </si>
  <si>
    <t>EMPREENDIMENTO: XXXXXXXXXXXX</t>
  </si>
  <si>
    <t>CORDENADAS: XX°XX'XX" S    XX° XX' XX" O</t>
  </si>
  <si>
    <t>LOCAL: RUA XXXXXXXXXXXXXX MOCOCA-SP</t>
  </si>
  <si>
    <t>CEP: 13700-000</t>
  </si>
  <si>
    <t xml:space="preserve">VALOR DE REPASSE </t>
  </si>
  <si>
    <t>R$ XXXXX,XX</t>
  </si>
  <si>
    <t xml:space="preserve">VALOR DE CONTRAPARTIDA </t>
  </si>
  <si>
    <t xml:space="preserve">RESPONSAVÊL TÉCNICO </t>
  </si>
  <si>
    <t>CREA / CAU</t>
  </si>
  <si>
    <t xml:space="preserve">REGIME PREVIDENCIÁRIO PREVISTO PARA OBRA </t>
  </si>
  <si>
    <t>DESONERADO / NÃO DESONERADO</t>
  </si>
  <si>
    <t xml:space="preserve">DATA BASE </t>
  </si>
  <si>
    <t>XX/2022</t>
  </si>
  <si>
    <t>RENAN AUGUSTO DE CARVALHO</t>
  </si>
  <si>
    <t>CARGO / FUNÇÃO</t>
  </si>
  <si>
    <t>DIRETOR DO DEPARTAMENTO DE OBRAS</t>
  </si>
  <si>
    <t>PROPONENTE/ TOMADOR : XXXXXXXXXXXXXXX</t>
  </si>
  <si>
    <t>LICITAÇÃO</t>
  </si>
  <si>
    <t>DATA DE EMISSÃO DA LICITAÇÃO: XX/XX/XXXX</t>
  </si>
  <si>
    <t>Nº DE CONTRATO COM A EMPRESA : XXX/20XX</t>
  </si>
  <si>
    <t xml:space="preserve">NOME DA EMPRESA: </t>
  </si>
  <si>
    <t xml:space="preserve">CNPJ DA EMPRESA: </t>
  </si>
  <si>
    <t xml:space="preserve">TIPO DE LICITAÇÃO : </t>
  </si>
  <si>
    <t xml:space="preserve">ART Nº </t>
  </si>
  <si>
    <t>XXXXXXXXXXXXXXXXXXXXXXXXXX</t>
  </si>
  <si>
    <t>ACOMPANHAMENTO</t>
  </si>
  <si>
    <t xml:space="preserve">1ª MEDIÇÃO </t>
  </si>
  <si>
    <t xml:space="preserve">2ª MEDIÇÃO </t>
  </si>
  <si>
    <t xml:space="preserve">3ª MEDIÇÃO </t>
  </si>
  <si>
    <t xml:space="preserve">4ª MEDIÇÃO </t>
  </si>
  <si>
    <t xml:space="preserve">MEDIÇÃO Nº </t>
  </si>
  <si>
    <t>VALOR MEDIDO NO PERIODO</t>
  </si>
  <si>
    <t>DATA DA MEDIÇÃO</t>
  </si>
  <si>
    <t>XX/XX/XXXX</t>
  </si>
  <si>
    <t xml:space="preserve">PO - Planilha Orçamentária </t>
  </si>
  <si>
    <r>
      <t xml:space="preserve">Obs: </t>
    </r>
    <r>
      <rPr>
        <sz val="11"/>
        <color rgb="FFFF0000"/>
        <rFont val="Calibri"/>
        <family val="2"/>
        <scheme val="minor"/>
      </rPr>
      <t xml:space="preserve">"teve termo aditivo de prazo", teve termo aditivo de valor", obra paralizada de tal a tal dia. Obra finalizada tal data </t>
    </r>
  </si>
  <si>
    <t>EMPREENDIMENTO : RECAPEAMENTO ASFÁLTICO EM DIVERSAS RUAS DO MUNICIPIO</t>
  </si>
  <si>
    <t>LOCAL: MOCOCA - SP</t>
  </si>
  <si>
    <r>
      <rPr>
        <b/>
        <i/>
        <sz val="10"/>
        <color theme="1"/>
        <rFont val="Calibri"/>
        <family val="2"/>
        <scheme val="minor"/>
      </rPr>
      <t xml:space="preserve">FONTE/DATA BASE:DER-SP   </t>
    </r>
    <r>
      <rPr>
        <i/>
        <sz val="10"/>
        <color theme="1"/>
        <rFont val="Calibri"/>
        <family val="2"/>
        <scheme val="minor"/>
      </rPr>
      <t xml:space="preserve">                                                             </t>
    </r>
  </si>
  <si>
    <t>DER-SP</t>
  </si>
  <si>
    <t>23.05.02</t>
  </si>
  <si>
    <t>IMPRIMADURA BETUMINOSA LIGANTE</t>
  </si>
  <si>
    <t>M²</t>
  </si>
  <si>
    <t>23.08.03.03</t>
  </si>
  <si>
    <t>27.02.02</t>
  </si>
  <si>
    <t>CAMADA ROLAMENTO CBUQ - GRAD. C-COM DOP- ESPESSURA DE 3,0 CM A 6,0 CM</t>
  </si>
  <si>
    <t>VALOR MÁXIMO UNITÁRIO</t>
  </si>
  <si>
    <t>UNID.</t>
  </si>
  <si>
    <t>QUANTIDADE</t>
  </si>
  <si>
    <t>VALOR MAXIMO TOTAL</t>
  </si>
  <si>
    <t>M³</t>
  </si>
  <si>
    <t>Mococa 27 de Agosto de 2024</t>
  </si>
  <si>
    <t xml:space="preserve">VARRIÇÃO DE PAVIMENTO PARA RECAPEAMENTO </t>
  </si>
  <si>
    <t xml:space="preserve">SECRETARIA MUNICIPAL DE ENEGENHARIA E INFRAESTRUTURA URBANA </t>
  </si>
  <si>
    <t>RECAPEAMENTO</t>
  </si>
  <si>
    <t>BDI 19,6%</t>
  </si>
  <si>
    <t>Total acumulado com BDI 19,6%</t>
  </si>
  <si>
    <t>BDI : 19,6%</t>
  </si>
  <si>
    <t xml:space="preserve">E INFRAESTRUTURA URBANA </t>
  </si>
  <si>
    <t xml:space="preserve">SECRETARIA MUNICIPAL DE ENGENHARIA                                                                                                      </t>
  </si>
  <si>
    <t>METRAGEM QUADRADA DAS RUAS SOMADAS = 39.408,50M2</t>
  </si>
  <si>
    <t>METRAGEM QUADRADA DAS RUAS (39,408,50) * ESPESSURA DA CAMDA DE CBUQ (0,04M) = 1576,34</t>
  </si>
  <si>
    <t>SECRETARIA MUNICIPAL DE ENGENHARIA E INFRAESTRUTURA URBANA</t>
  </si>
  <si>
    <t xml:space="preserve">SECRETARIA MUNICIPAL DE ENGENHARIA 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</si>
</sst>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9"/>
      <color theme="1"/>
      <name val="Arial Black"/>
      <family val="2"/>
    </font>
    <font>
      <i/>
      <sz val="10"/>
      <color theme="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Arial Rounded MT Bold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9" fillId="0" borderId="1" xfId="0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0" xfId="0" applyNumberFormat="1" applyFont="1" applyBorder="1" applyAlignment="1">
      <alignment horizontal="center" vertical="center"/>
    </xf>
    <xf numFmtId="0" fontId="0" fillId="0" borderId="13" xfId="0" applyBorder="1"/>
    <xf numFmtId="0" fontId="2" fillId="0" borderId="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0" xfId="0" applyNumberFormat="1" applyBorder="1"/>
    <xf numFmtId="0" fontId="2" fillId="0" borderId="0" xfId="0" applyNumberFormat="1" applyFont="1" applyFill="1" applyBorder="1"/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9" fillId="0" borderId="0" xfId="0" applyFont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/>
    <xf numFmtId="4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Fill="1"/>
    <xf numFmtId="0" fontId="0" fillId="0" borderId="4" xfId="0" applyFont="1" applyBorder="1" applyAlignment="1">
      <alignment vertical="center"/>
    </xf>
    <xf numFmtId="0" fontId="11" fillId="0" borderId="0" xfId="0" applyFont="1" applyBorder="1" applyAlignment="1"/>
    <xf numFmtId="0" fontId="0" fillId="0" borderId="0" xfId="0" applyAlignment="1"/>
    <xf numFmtId="0" fontId="14" fillId="0" borderId="0" xfId="0" applyFont="1" applyBorder="1" applyAlignment="1">
      <alignment horizontal="center"/>
    </xf>
    <xf numFmtId="0" fontId="0" fillId="0" borderId="5" xfId="0" applyBorder="1"/>
    <xf numFmtId="0" fontId="16" fillId="0" borderId="0" xfId="4" applyFont="1" applyBorder="1" applyAlignment="1">
      <alignment vertical="center"/>
    </xf>
    <xf numFmtId="0" fontId="17" fillId="0" borderId="0" xfId="4" applyFont="1" applyBorder="1" applyAlignment="1">
      <alignment vertical="center" wrapText="1"/>
    </xf>
    <xf numFmtId="0" fontId="0" fillId="0" borderId="18" xfId="0" applyBorder="1"/>
    <xf numFmtId="0" fontId="0" fillId="0" borderId="18" xfId="0" applyBorder="1" applyAlignment="1">
      <alignment horizontal="center" vertical="center"/>
    </xf>
    <xf numFmtId="44" fontId="0" fillId="0" borderId="18" xfId="1" applyFont="1" applyBorder="1"/>
    <xf numFmtId="0" fontId="18" fillId="0" borderId="0" xfId="0" applyFont="1" applyBorder="1" applyAlignment="1">
      <alignment horizontal="center" vertical="center" wrapText="1"/>
    </xf>
    <xf numFmtId="0" fontId="0" fillId="0" borderId="5" xfId="0" applyNumberFormat="1" applyBorder="1"/>
    <xf numFmtId="0" fontId="9" fillId="2" borderId="1" xfId="0" applyFont="1" applyFill="1" applyBorder="1" applyAlignment="1">
      <alignment horizontal="center" vertical="center"/>
    </xf>
    <xf numFmtId="10" fontId="9" fillId="2" borderId="1" xfId="3" applyNumberFormat="1" applyFont="1" applyFill="1" applyBorder="1" applyAlignment="1">
      <alignment horizontal="center" vertical="center"/>
    </xf>
    <xf numFmtId="10" fontId="9" fillId="0" borderId="1" xfId="3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0" fontId="5" fillId="3" borderId="0" xfId="0" applyFont="1" applyFill="1" applyBorder="1" applyAlignment="1"/>
    <xf numFmtId="0" fontId="5" fillId="3" borderId="7" xfId="0" applyFont="1" applyFill="1" applyBorder="1" applyAlignment="1"/>
    <xf numFmtId="0" fontId="5" fillId="3" borderId="7" xfId="0" applyFont="1" applyFill="1" applyBorder="1" applyAlignment="1">
      <alignment vertical="center"/>
    </xf>
    <xf numFmtId="10" fontId="5" fillId="3" borderId="15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/>
    <xf numFmtId="0" fontId="1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/>
    </xf>
    <xf numFmtId="165" fontId="2" fillId="0" borderId="0" xfId="0" applyNumberFormat="1" applyFont="1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vertical="center"/>
    </xf>
    <xf numFmtId="10" fontId="0" fillId="0" borderId="18" xfId="3" applyNumberFormat="1" applyFont="1" applyBorder="1"/>
    <xf numFmtId="10" fontId="2" fillId="3" borderId="24" xfId="0" applyNumberFormat="1" applyFont="1" applyFill="1" applyBorder="1" applyAlignment="1"/>
    <xf numFmtId="9" fontId="9" fillId="2" borderId="18" xfId="3" applyFont="1" applyFill="1" applyBorder="1"/>
    <xf numFmtId="44" fontId="9" fillId="0" borderId="18" xfId="0" applyNumberFormat="1" applyFont="1" applyBorder="1"/>
    <xf numFmtId="44" fontId="9" fillId="0" borderId="23" xfId="0" applyNumberFormat="1" applyFont="1" applyBorder="1"/>
    <xf numFmtId="44" fontId="9" fillId="0" borderId="24" xfId="1" applyFont="1" applyFill="1" applyBorder="1"/>
    <xf numFmtId="9" fontId="9" fillId="0" borderId="24" xfId="0" applyNumberFormat="1" applyFont="1" applyBorder="1"/>
    <xf numFmtId="9" fontId="9" fillId="0" borderId="24" xfId="0" applyNumberFormat="1" applyFont="1" applyFill="1" applyBorder="1"/>
    <xf numFmtId="44" fontId="9" fillId="0" borderId="24" xfId="0" applyNumberFormat="1" applyFont="1" applyBorder="1"/>
    <xf numFmtId="44" fontId="9" fillId="0" borderId="0" xfId="0" applyNumberFormat="1" applyFont="1" applyBorder="1"/>
    <xf numFmtId="44" fontId="9" fillId="0" borderId="24" xfId="1" applyFont="1" applyBorder="1"/>
    <xf numFmtId="44" fontId="9" fillId="0" borderId="24" xfId="0" applyNumberFormat="1" applyFont="1" applyFill="1" applyBorder="1"/>
    <xf numFmtId="9" fontId="9" fillId="0" borderId="19" xfId="0" applyNumberFormat="1" applyFont="1" applyBorder="1"/>
    <xf numFmtId="9" fontId="9" fillId="0" borderId="19" xfId="0" applyNumberFormat="1" applyFont="1" applyFill="1" applyBorder="1"/>
    <xf numFmtId="0" fontId="5" fillId="3" borderId="6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9" fillId="0" borderId="1" xfId="0" applyFont="1" applyBorder="1"/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1" fillId="4" borderId="1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44" fontId="2" fillId="5" borderId="26" xfId="1" applyFont="1" applyFill="1" applyBorder="1" applyAlignment="1">
      <alignment horizontal="center" vertical="center"/>
    </xf>
    <xf numFmtId="44" fontId="2" fillId="5" borderId="29" xfId="1" applyFont="1" applyFill="1" applyBorder="1" applyAlignment="1">
      <alignment horizontal="center" vertical="center"/>
    </xf>
    <xf numFmtId="44" fontId="2" fillId="3" borderId="21" xfId="0" applyNumberFormat="1" applyFont="1" applyFill="1" applyBorder="1" applyAlignment="1">
      <alignment horizontal="center" vertical="center"/>
    </xf>
    <xf numFmtId="44" fontId="2" fillId="3" borderId="2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3" xfId="0" applyBorder="1"/>
    <xf numFmtId="0" fontId="21" fillId="4" borderId="30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3" borderId="1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6" fillId="0" borderId="14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5" fillId="3" borderId="1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2" fillId="3" borderId="20" xfId="0" applyFont="1" applyFill="1" applyBorder="1" applyAlignment="1"/>
    <xf numFmtId="0" fontId="2" fillId="3" borderId="8" xfId="0" applyFont="1" applyFill="1" applyBorder="1" applyAlignment="1"/>
    <xf numFmtId="0" fontId="7" fillId="4" borderId="2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10" fontId="10" fillId="3" borderId="1" xfId="3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</cellXfs>
  <cellStyles count="7">
    <cellStyle name="Moeda" xfId="1" builtinId="4"/>
    <cellStyle name="Moeda 2" xfId="6"/>
    <cellStyle name="Normal" xfId="0" builtinId="0"/>
    <cellStyle name="Normal 2" xfId="4"/>
    <cellStyle name="Porcentagem" xfId="3" builtinId="5"/>
    <cellStyle name="Porcentagem 2" xfId="5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112063</xdr:rowOff>
    </xdr:from>
    <xdr:to>
      <xdr:col>3</xdr:col>
      <xdr:colOff>266700</xdr:colOff>
      <xdr:row>5</xdr:row>
      <xdr:rowOff>58089</xdr:rowOff>
    </xdr:to>
    <xdr:pic>
      <xdr:nvPicPr>
        <xdr:cNvPr id="2" name="Imagem 1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180974" y="216838"/>
          <a:ext cx="904876" cy="765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47627</xdr:rowOff>
    </xdr:from>
    <xdr:to>
      <xdr:col>3</xdr:col>
      <xdr:colOff>115956</xdr:colOff>
      <xdr:row>5</xdr:row>
      <xdr:rowOff>98673</xdr:rowOff>
    </xdr:to>
    <xdr:pic>
      <xdr:nvPicPr>
        <xdr:cNvPr id="2" name="Imagem 1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174348" y="163584"/>
          <a:ext cx="935521" cy="854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106847</xdr:colOff>
      <xdr:row>25</xdr:row>
      <xdr:rowOff>62947</xdr:rowOff>
    </xdr:from>
    <xdr:ext cx="2850044" cy="815010"/>
    <xdr:sp macro="" textlink="">
      <xdr:nvSpPr>
        <xdr:cNvPr id="10" name="CaixaDeTexto 9"/>
        <xdr:cNvSpPr txBox="1"/>
      </xdr:nvSpPr>
      <xdr:spPr>
        <a:xfrm>
          <a:off x="5830130" y="4378186"/>
          <a:ext cx="2850044" cy="815010"/>
        </a:xfrm>
        <a:prstGeom prst="rect">
          <a:avLst/>
        </a:prstGeom>
        <a:solidFill>
          <a:schemeClr val="bg1"/>
        </a:solidFill>
        <a:ln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200" b="1">
              <a:latin typeface="Bell MT" pitchFamily="18" charset="0"/>
            </a:rPr>
            <a:t>RENAN AUGUSTO DE CARVALHO</a:t>
          </a:r>
        </a:p>
        <a:p>
          <a:pPr algn="ctr"/>
          <a:r>
            <a:rPr lang="pt-BR" sz="1000"/>
            <a:t>SECRETARIO</a:t>
          </a:r>
          <a:r>
            <a:rPr lang="pt-BR" sz="1000" baseline="0"/>
            <a:t> MUNICIPAL DE ENGENHARIA E INFRAESTRUTURA URBANA </a:t>
          </a:r>
          <a:endParaRPr lang="pt-BR" sz="1000"/>
        </a:p>
        <a:p>
          <a:pPr algn="ctr"/>
          <a:r>
            <a:rPr lang="pt-BR" sz="1000"/>
            <a:t>CREA:</a:t>
          </a:r>
          <a:r>
            <a:rPr lang="pt-BR" sz="1000" baseline="0"/>
            <a:t> 5070103369</a:t>
          </a:r>
          <a:endParaRPr lang="pt-BR" sz="10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66677</xdr:rowOff>
    </xdr:from>
    <xdr:to>
      <xdr:col>2</xdr:col>
      <xdr:colOff>752476</xdr:colOff>
      <xdr:row>5</xdr:row>
      <xdr:rowOff>134289</xdr:rowOff>
    </xdr:to>
    <xdr:pic>
      <xdr:nvPicPr>
        <xdr:cNvPr id="5" name="Imagem 4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219076" y="171452"/>
          <a:ext cx="1123950" cy="82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704849</xdr:colOff>
      <xdr:row>25</xdr:row>
      <xdr:rowOff>95250</xdr:rowOff>
    </xdr:from>
    <xdr:ext cx="3171825" cy="815010"/>
    <xdr:sp macro="" textlink="">
      <xdr:nvSpPr>
        <xdr:cNvPr id="4" name="CaixaDeTexto 3"/>
        <xdr:cNvSpPr txBox="1"/>
      </xdr:nvSpPr>
      <xdr:spPr>
        <a:xfrm>
          <a:off x="4914899" y="4991100"/>
          <a:ext cx="3171825" cy="815010"/>
        </a:xfrm>
        <a:prstGeom prst="rect">
          <a:avLst/>
        </a:prstGeom>
        <a:solidFill>
          <a:schemeClr val="bg1"/>
        </a:solidFill>
        <a:ln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200" b="1">
              <a:latin typeface="Bell MT" pitchFamily="18" charset="0"/>
            </a:rPr>
            <a:t>RENAN AUGUSTO DE CARVALHO</a:t>
          </a:r>
        </a:p>
        <a:p>
          <a:pPr algn="ctr"/>
          <a:r>
            <a:rPr lang="pt-BR" sz="1000"/>
            <a:t>SECRETARIO</a:t>
          </a:r>
          <a:r>
            <a:rPr lang="pt-BR" sz="1000" baseline="0"/>
            <a:t> MUNICIPAL DE ENGENHARIA E INFRAESTRUTURA URBANA </a:t>
          </a:r>
          <a:endParaRPr lang="pt-BR" sz="1000"/>
        </a:p>
        <a:p>
          <a:pPr algn="ctr"/>
          <a:r>
            <a:rPr lang="pt-BR" sz="1000"/>
            <a:t>CREA:</a:t>
          </a:r>
          <a:r>
            <a:rPr lang="pt-BR" sz="1000" baseline="0"/>
            <a:t> 5070103369</a:t>
          </a:r>
          <a:endParaRPr lang="pt-BR" sz="10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45555</xdr:colOff>
      <xdr:row>1</xdr:row>
      <xdr:rowOff>33546</xdr:rowOff>
    </xdr:from>
    <xdr:to>
      <xdr:col>2</xdr:col>
      <xdr:colOff>347870</xdr:colOff>
      <xdr:row>5</xdr:row>
      <xdr:rowOff>140804</xdr:rowOff>
    </xdr:to>
    <xdr:pic>
      <xdr:nvPicPr>
        <xdr:cNvPr id="2" name="Imagem 1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178077" y="141220"/>
          <a:ext cx="915228" cy="87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770287</xdr:colOff>
      <xdr:row>29</xdr:row>
      <xdr:rowOff>57978</xdr:rowOff>
    </xdr:from>
    <xdr:ext cx="3171825" cy="815010"/>
    <xdr:sp macro="" textlink="">
      <xdr:nvSpPr>
        <xdr:cNvPr id="4" name="CaixaDeTexto 3"/>
        <xdr:cNvSpPr txBox="1"/>
      </xdr:nvSpPr>
      <xdr:spPr>
        <a:xfrm>
          <a:off x="2128635" y="5358848"/>
          <a:ext cx="3171825" cy="815010"/>
        </a:xfrm>
        <a:prstGeom prst="rect">
          <a:avLst/>
        </a:prstGeom>
        <a:solidFill>
          <a:schemeClr val="bg1"/>
        </a:solidFill>
        <a:ln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200" b="1">
              <a:latin typeface="Bell MT" pitchFamily="18" charset="0"/>
            </a:rPr>
            <a:t>RENAN AUGUSTO DE CARVALHO</a:t>
          </a:r>
        </a:p>
        <a:p>
          <a:pPr algn="ctr"/>
          <a:r>
            <a:rPr lang="pt-BR" sz="1000"/>
            <a:t>SECRETARIO</a:t>
          </a:r>
          <a:r>
            <a:rPr lang="pt-BR" sz="1000" baseline="0"/>
            <a:t> MUNICIPAL DE ENGENHARIA E INFRAESTRUTURA URBANA </a:t>
          </a:r>
          <a:endParaRPr lang="pt-BR" sz="1000"/>
        </a:p>
        <a:p>
          <a:pPr algn="ctr"/>
          <a:r>
            <a:rPr lang="pt-BR" sz="1000"/>
            <a:t>CREA:</a:t>
          </a:r>
          <a:r>
            <a:rPr lang="pt-BR" sz="1000" baseline="0"/>
            <a:t> 5070103369</a:t>
          </a:r>
          <a:endParaRPr lang="pt-BR" sz="1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45555</xdr:colOff>
      <xdr:row>1</xdr:row>
      <xdr:rowOff>33546</xdr:rowOff>
    </xdr:from>
    <xdr:to>
      <xdr:col>2</xdr:col>
      <xdr:colOff>433595</xdr:colOff>
      <xdr:row>5</xdr:row>
      <xdr:rowOff>72059</xdr:rowOff>
    </xdr:to>
    <xdr:pic>
      <xdr:nvPicPr>
        <xdr:cNvPr id="2" name="Imagem 1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178905" y="138321"/>
          <a:ext cx="911915" cy="87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66675</xdr:colOff>
      <xdr:row>21</xdr:row>
      <xdr:rowOff>28575</xdr:rowOff>
    </xdr:from>
    <xdr:ext cx="3209925" cy="866775"/>
    <xdr:sp macro="" textlink="">
      <xdr:nvSpPr>
        <xdr:cNvPr id="3" name="CaixaDeTexto 2"/>
        <xdr:cNvSpPr txBox="1"/>
      </xdr:nvSpPr>
      <xdr:spPr>
        <a:xfrm>
          <a:off x="3048000" y="4686300"/>
          <a:ext cx="3209925" cy="866775"/>
        </a:xfrm>
        <a:prstGeom prst="rect">
          <a:avLst/>
        </a:prstGeom>
        <a:solidFill>
          <a:schemeClr val="bg1"/>
        </a:solidFill>
        <a:ln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200" b="1">
              <a:latin typeface="Bell MT" pitchFamily="18" charset="0"/>
            </a:rPr>
            <a:t>RENAN AUGUSTO DE CARVALHO</a:t>
          </a:r>
        </a:p>
        <a:p>
          <a:pPr algn="ctr"/>
          <a:r>
            <a:rPr lang="pt-BR" sz="1000"/>
            <a:t>SECRETARIO MUNICIPAL DE ENGENHARIA E INFRAESTRUTURA URBANA </a:t>
          </a:r>
        </a:p>
        <a:p>
          <a:pPr algn="ctr"/>
          <a:r>
            <a:rPr lang="pt-BR" sz="1000"/>
            <a:t>CREA:</a:t>
          </a:r>
          <a:r>
            <a:rPr lang="pt-BR" sz="1000" baseline="0"/>
            <a:t> 5070103369</a:t>
          </a:r>
          <a:endParaRPr lang="pt-BR" sz="10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ENHARIA/ESTAGIARIOS/PAULO/PLANILHAS%20DIVERSAS/PLANILHA%20OR&#199;AMENT&#193;RIA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GENHARIA/ESTAGIARIOS/ESTAGIO%20DOCUMENTOS/RUAS%20E%20RECAPEAMENTO/MOC%20030/Planilha%20PRONTA%20MAGR&#195;O%20LICITADO%20EMPRESA%20JTR%20pronto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6">
          <cell r="F6" t="str">
            <v>Mococa/SP</v>
          </cell>
        </row>
        <row r="18">
          <cell r="F18" t="str">
            <v>(SELECIONAR)</v>
          </cell>
        </row>
        <row r="22">
          <cell r="F22" t="str">
            <v>Renan Augusto de Carvalho</v>
          </cell>
        </row>
        <row r="23">
          <cell r="F23" t="str">
            <v>5070103369</v>
          </cell>
        </row>
        <row r="24">
          <cell r="F24" t="str">
            <v>28027230211715651</v>
          </cell>
        </row>
      </sheetData>
      <sheetData sheetId="2"/>
      <sheetData sheetId="3">
        <row r="141">
          <cell r="A141" t="str">
            <v>(SELECIONAR)</v>
          </cell>
        </row>
        <row r="142">
          <cell r="A142" t="str">
            <v>Construção e Reforma de Edifícios</v>
          </cell>
        </row>
        <row r="143">
          <cell r="A143" t="str">
            <v>Construção de Praças Urbanas, Rodovias, Ferrovias e recapeamento e pavimentação de vias urbanas</v>
          </cell>
        </row>
        <row r="144">
          <cell r="A144" t="str">
            <v>Construção de Redes de Abastecimento de Água, Coleta de Esgoto</v>
          </cell>
        </row>
        <row r="145">
          <cell r="A145" t="str">
            <v>Construção e Manutenção de Estações e Redes de Distribuição de Energia Elétrica</v>
          </cell>
        </row>
        <row r="146">
          <cell r="A146" t="str">
            <v>Obras Portuárias, Marítimas e Fluviais</v>
          </cell>
        </row>
        <row r="147">
          <cell r="A147" t="str">
            <v>Fornecimento de Materiais e Equipamentos (aquisição indireta - em conjunto com licitação de obras)</v>
          </cell>
        </row>
        <row r="148">
          <cell r="A148" t="str">
            <v>Fornecimento de Materiais e Equipamentos (aquisição direta)</v>
          </cell>
        </row>
        <row r="149">
          <cell r="A149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opLeftCell="A13" zoomScaleNormal="100" workbookViewId="0">
      <selection activeCell="G36" sqref="G36"/>
    </sheetView>
  </sheetViews>
  <sheetFormatPr defaultRowHeight="15"/>
  <cols>
    <col min="1" max="1" width="1.140625" customWidth="1"/>
    <col min="2" max="2" width="4" customWidth="1"/>
    <col min="3" max="3" width="6.5703125" customWidth="1"/>
    <col min="4" max="4" width="14.7109375" customWidth="1"/>
    <col min="5" max="5" width="17.85546875" customWidth="1"/>
    <col min="6" max="6" width="13.28515625" customWidth="1"/>
    <col min="7" max="7" width="20.140625" customWidth="1"/>
    <col min="8" max="8" width="5.5703125" customWidth="1"/>
    <col min="9" max="9" width="3.85546875" customWidth="1"/>
    <col min="10" max="10" width="1.85546875" customWidth="1"/>
  </cols>
  <sheetData>
    <row r="1" spans="2:10" ht="8.25" customHeight="1"/>
    <row r="2" spans="2:10" ht="19.5">
      <c r="B2" s="122" t="s">
        <v>2</v>
      </c>
      <c r="C2" s="123"/>
      <c r="D2" s="123"/>
      <c r="E2" s="123"/>
      <c r="F2" s="123"/>
      <c r="G2" s="123"/>
      <c r="H2" s="123"/>
      <c r="I2" s="123"/>
      <c r="J2" s="124"/>
    </row>
    <row r="3" spans="2:10">
      <c r="B3" s="125" t="s">
        <v>3</v>
      </c>
      <c r="C3" s="126"/>
      <c r="D3" s="126"/>
      <c r="E3" s="126"/>
      <c r="F3" s="126"/>
      <c r="G3" s="126"/>
      <c r="H3" s="126"/>
      <c r="I3" s="126"/>
      <c r="J3" s="127"/>
    </row>
    <row r="4" spans="2:10">
      <c r="B4" s="128" t="s">
        <v>4</v>
      </c>
      <c r="C4" s="129"/>
      <c r="D4" s="129"/>
      <c r="E4" s="129"/>
      <c r="F4" s="129"/>
      <c r="G4" s="129"/>
      <c r="H4" s="129"/>
      <c r="I4" s="129"/>
      <c r="J4" s="130"/>
    </row>
    <row r="5" spans="2:10">
      <c r="B5" s="131" t="s">
        <v>5</v>
      </c>
      <c r="C5" s="132"/>
      <c r="D5" s="132"/>
      <c r="E5" s="132"/>
      <c r="F5" s="132"/>
      <c r="G5" s="132"/>
      <c r="H5" s="132"/>
      <c r="I5" s="132"/>
      <c r="J5" s="133"/>
    </row>
    <row r="6" spans="2:10" ht="15.75" thickBot="1">
      <c r="B6" s="134" t="s">
        <v>6</v>
      </c>
      <c r="C6" s="135"/>
      <c r="D6" s="135"/>
      <c r="E6" s="135"/>
      <c r="F6" s="135"/>
      <c r="G6" s="135"/>
      <c r="H6" s="135"/>
      <c r="I6" s="135"/>
      <c r="J6" s="136"/>
    </row>
    <row r="7" spans="2:10" ht="16.5" thickTop="1">
      <c r="B7" s="119" t="s">
        <v>53</v>
      </c>
      <c r="C7" s="120"/>
      <c r="D7" s="120"/>
      <c r="E7" s="120"/>
      <c r="F7" s="120"/>
      <c r="G7" s="120"/>
      <c r="H7" s="120"/>
      <c r="I7" s="120"/>
      <c r="J7" s="121"/>
    </row>
    <row r="8" spans="2:10">
      <c r="B8" s="91"/>
      <c r="C8" s="85"/>
      <c r="D8" s="94"/>
      <c r="E8" s="94"/>
      <c r="F8" s="94"/>
      <c r="G8" s="94"/>
      <c r="H8" s="85"/>
      <c r="I8" s="85"/>
      <c r="J8" s="86"/>
    </row>
    <row r="9" spans="2:10">
      <c r="B9" s="92"/>
      <c r="C9" s="87"/>
      <c r="D9" s="116" t="s">
        <v>54</v>
      </c>
      <c r="E9" s="117"/>
      <c r="F9" s="117"/>
      <c r="G9" s="118"/>
      <c r="H9" s="87"/>
      <c r="I9" s="87"/>
      <c r="J9" s="88"/>
    </row>
    <row r="10" spans="2:10" s="9" customFormat="1">
      <c r="B10" s="92"/>
      <c r="C10" s="87"/>
      <c r="D10" s="109" t="s">
        <v>70</v>
      </c>
      <c r="E10" s="110"/>
      <c r="F10" s="110"/>
      <c r="G10" s="111"/>
      <c r="H10" s="87"/>
      <c r="I10" s="87"/>
      <c r="J10" s="88"/>
    </row>
    <row r="11" spans="2:10">
      <c r="B11" s="92"/>
      <c r="C11" s="87"/>
      <c r="D11" s="99" t="s">
        <v>56</v>
      </c>
      <c r="E11" s="100"/>
      <c r="F11" s="100"/>
      <c r="G11" s="101"/>
      <c r="H11" s="87"/>
      <c r="I11" s="87"/>
      <c r="J11" s="88"/>
    </row>
    <row r="12" spans="2:10">
      <c r="B12" s="92"/>
      <c r="C12" s="87"/>
      <c r="D12" s="99" t="s">
        <v>55</v>
      </c>
      <c r="E12" s="100"/>
      <c r="F12" s="100"/>
      <c r="G12" s="101"/>
      <c r="H12" s="87"/>
      <c r="I12" s="87"/>
      <c r="J12" s="88"/>
    </row>
    <row r="13" spans="2:10">
      <c r="B13" s="92"/>
      <c r="C13" s="87"/>
      <c r="D13" s="99" t="s">
        <v>57</v>
      </c>
      <c r="E13" s="100"/>
      <c r="F13" s="100"/>
      <c r="G13" s="101"/>
      <c r="H13" s="87"/>
      <c r="I13" s="87"/>
      <c r="J13" s="88"/>
    </row>
    <row r="14" spans="2:10" ht="4.5" customHeight="1">
      <c r="B14" s="92"/>
      <c r="C14" s="87"/>
      <c r="D14" s="106"/>
      <c r="E14" s="107"/>
      <c r="F14" s="107"/>
      <c r="G14" s="108"/>
      <c r="H14" s="87"/>
      <c r="I14" s="87"/>
      <c r="J14" s="88"/>
    </row>
    <row r="15" spans="2:10">
      <c r="B15" s="92"/>
      <c r="C15" s="87"/>
      <c r="D15" s="102" t="s">
        <v>58</v>
      </c>
      <c r="E15" s="102"/>
      <c r="F15" s="102" t="s">
        <v>59</v>
      </c>
      <c r="G15" s="102"/>
      <c r="H15" s="87"/>
      <c r="I15" s="87"/>
      <c r="J15" s="88"/>
    </row>
    <row r="16" spans="2:10" s="9" customFormat="1">
      <c r="B16" s="92"/>
      <c r="C16" s="87"/>
      <c r="D16" s="102" t="s">
        <v>60</v>
      </c>
      <c r="E16" s="102"/>
      <c r="F16" s="102" t="s">
        <v>59</v>
      </c>
      <c r="G16" s="102"/>
      <c r="H16" s="87"/>
      <c r="I16" s="87"/>
      <c r="J16" s="88"/>
    </row>
    <row r="17" spans="2:10" s="9" customFormat="1" ht="28.5" customHeight="1">
      <c r="B17" s="92"/>
      <c r="C17" s="87"/>
      <c r="D17" s="112" t="s">
        <v>63</v>
      </c>
      <c r="E17" s="113"/>
      <c r="F17" s="114" t="s">
        <v>64</v>
      </c>
      <c r="G17" s="115"/>
      <c r="H17" s="87"/>
      <c r="I17" s="87"/>
      <c r="J17" s="88"/>
    </row>
    <row r="18" spans="2:10">
      <c r="B18" s="92"/>
      <c r="C18" s="87"/>
      <c r="D18" s="102" t="s">
        <v>65</v>
      </c>
      <c r="E18" s="102"/>
      <c r="F18" s="102" t="s">
        <v>66</v>
      </c>
      <c r="G18" s="102"/>
      <c r="H18" s="87"/>
      <c r="I18" s="87"/>
      <c r="J18" s="88"/>
    </row>
    <row r="19" spans="2:10" ht="4.5" customHeight="1">
      <c r="B19" s="92"/>
      <c r="C19" s="87"/>
      <c r="D19" s="96"/>
      <c r="E19" s="97"/>
      <c r="F19" s="97"/>
      <c r="G19" s="98"/>
      <c r="H19" s="87"/>
      <c r="I19" s="87"/>
      <c r="J19" s="88"/>
    </row>
    <row r="20" spans="2:10">
      <c r="B20" s="92"/>
      <c r="C20" s="87"/>
      <c r="D20" s="102" t="s">
        <v>61</v>
      </c>
      <c r="E20" s="102"/>
      <c r="F20" s="102" t="s">
        <v>67</v>
      </c>
      <c r="G20" s="102"/>
      <c r="H20" s="87"/>
      <c r="I20" s="87"/>
      <c r="J20" s="88"/>
    </row>
    <row r="21" spans="2:10" s="9" customFormat="1">
      <c r="B21" s="92"/>
      <c r="C21" s="87"/>
      <c r="D21" s="103" t="s">
        <v>68</v>
      </c>
      <c r="E21" s="104"/>
      <c r="F21" s="103" t="s">
        <v>69</v>
      </c>
      <c r="G21" s="104"/>
      <c r="H21" s="87"/>
      <c r="I21" s="87"/>
      <c r="J21" s="88"/>
    </row>
    <row r="22" spans="2:10" s="9" customFormat="1">
      <c r="B22" s="92"/>
      <c r="C22" s="87"/>
      <c r="D22" s="102" t="s">
        <v>62</v>
      </c>
      <c r="E22" s="102"/>
      <c r="F22" s="103">
        <v>5070103369</v>
      </c>
      <c r="G22" s="104"/>
      <c r="H22" s="87"/>
      <c r="I22" s="87"/>
      <c r="J22" s="88"/>
    </row>
    <row r="23" spans="2:10">
      <c r="B23" s="92"/>
      <c r="C23" s="87"/>
      <c r="D23" s="102" t="s">
        <v>77</v>
      </c>
      <c r="E23" s="102"/>
      <c r="F23" s="103" t="s">
        <v>78</v>
      </c>
      <c r="G23" s="104"/>
      <c r="H23" s="87"/>
      <c r="I23" s="87"/>
      <c r="J23" s="88"/>
    </row>
    <row r="24" spans="2:10" ht="4.5" customHeight="1">
      <c r="B24" s="92"/>
      <c r="C24" s="87"/>
      <c r="D24" s="106"/>
      <c r="E24" s="107"/>
      <c r="F24" s="107"/>
      <c r="G24" s="108"/>
      <c r="H24" s="87"/>
      <c r="I24" s="87"/>
      <c r="J24" s="88"/>
    </row>
    <row r="25" spans="2:10">
      <c r="B25" s="92"/>
      <c r="C25" s="87"/>
      <c r="D25" s="94"/>
      <c r="E25" s="94"/>
      <c r="F25" s="94"/>
      <c r="G25" s="94"/>
      <c r="H25" s="87"/>
      <c r="I25" s="87"/>
      <c r="J25" s="88"/>
    </row>
    <row r="26" spans="2:10">
      <c r="B26" s="92"/>
      <c r="C26" s="87"/>
      <c r="D26" s="83" t="s">
        <v>71</v>
      </c>
      <c r="E26" s="105"/>
      <c r="F26" s="105"/>
      <c r="G26" s="84"/>
      <c r="H26" s="87"/>
      <c r="I26" s="87"/>
      <c r="J26" s="88"/>
    </row>
    <row r="27" spans="2:10">
      <c r="B27" s="92"/>
      <c r="C27" s="87"/>
      <c r="D27" s="109" t="s">
        <v>72</v>
      </c>
      <c r="E27" s="110"/>
      <c r="F27" s="110"/>
      <c r="G27" s="111"/>
      <c r="H27" s="87"/>
      <c r="I27" s="87"/>
      <c r="J27" s="88"/>
    </row>
    <row r="28" spans="2:10">
      <c r="B28" s="92"/>
      <c r="C28" s="87"/>
      <c r="D28" s="99" t="s">
        <v>73</v>
      </c>
      <c r="E28" s="100"/>
      <c r="F28" s="100"/>
      <c r="G28" s="101"/>
      <c r="H28" s="87"/>
      <c r="I28" s="87"/>
      <c r="J28" s="88"/>
    </row>
    <row r="29" spans="2:10">
      <c r="B29" s="92"/>
      <c r="C29" s="87"/>
      <c r="D29" s="99" t="s">
        <v>74</v>
      </c>
      <c r="E29" s="100"/>
      <c r="F29" s="100"/>
      <c r="G29" s="101"/>
      <c r="H29" s="87"/>
      <c r="I29" s="87"/>
      <c r="J29" s="88"/>
    </row>
    <row r="30" spans="2:10" s="9" customFormat="1">
      <c r="B30" s="92"/>
      <c r="C30" s="87"/>
      <c r="D30" s="99" t="s">
        <v>75</v>
      </c>
      <c r="E30" s="100"/>
      <c r="F30" s="100"/>
      <c r="G30" s="101"/>
      <c r="H30" s="87"/>
      <c r="I30" s="87"/>
      <c r="J30" s="88"/>
    </row>
    <row r="31" spans="2:10" s="9" customFormat="1">
      <c r="B31" s="92"/>
      <c r="C31" s="87"/>
      <c r="D31" s="99" t="s">
        <v>76</v>
      </c>
      <c r="E31" s="100"/>
      <c r="F31" s="100"/>
      <c r="G31" s="101"/>
      <c r="H31" s="87"/>
      <c r="I31" s="87"/>
      <c r="J31" s="88"/>
    </row>
    <row r="32" spans="2:10" ht="4.5" customHeight="1">
      <c r="B32" s="92"/>
      <c r="C32" s="87"/>
      <c r="D32" s="106"/>
      <c r="E32" s="107"/>
      <c r="F32" s="107"/>
      <c r="G32" s="108"/>
      <c r="H32" s="87"/>
      <c r="I32" s="87"/>
      <c r="J32" s="88"/>
    </row>
    <row r="33" spans="1:10">
      <c r="B33" s="92"/>
      <c r="C33" s="87"/>
      <c r="D33" s="94"/>
      <c r="E33" s="94"/>
      <c r="F33" s="94"/>
      <c r="G33" s="94"/>
      <c r="H33" s="87"/>
      <c r="I33" s="87"/>
      <c r="J33" s="88"/>
    </row>
    <row r="34" spans="1:10">
      <c r="B34" s="92"/>
      <c r="C34" s="87"/>
      <c r="D34" s="83" t="s">
        <v>79</v>
      </c>
      <c r="E34" s="105"/>
      <c r="F34" s="105"/>
      <c r="G34" s="84"/>
      <c r="H34" s="87"/>
      <c r="I34" s="87"/>
      <c r="J34" s="88"/>
    </row>
    <row r="35" spans="1:10" s="9" customFormat="1">
      <c r="B35" s="92"/>
      <c r="C35" s="87"/>
      <c r="D35" s="44" t="s">
        <v>84</v>
      </c>
      <c r="E35" s="83" t="s">
        <v>85</v>
      </c>
      <c r="F35" s="84"/>
      <c r="G35" s="44" t="s">
        <v>86</v>
      </c>
      <c r="H35" s="87"/>
      <c r="I35" s="87"/>
      <c r="J35" s="88"/>
    </row>
    <row r="36" spans="1:10">
      <c r="B36" s="92"/>
      <c r="C36" s="87"/>
      <c r="D36" s="45" t="s">
        <v>80</v>
      </c>
      <c r="E36" s="82" t="s">
        <v>59</v>
      </c>
      <c r="F36" s="82"/>
      <c r="G36" s="45" t="s">
        <v>87</v>
      </c>
      <c r="H36" s="87"/>
      <c r="I36" s="87"/>
      <c r="J36" s="88"/>
    </row>
    <row r="37" spans="1:10">
      <c r="B37" s="92"/>
      <c r="C37" s="87"/>
      <c r="D37" s="45" t="s">
        <v>81</v>
      </c>
      <c r="E37" s="82" t="s">
        <v>59</v>
      </c>
      <c r="F37" s="82"/>
      <c r="G37" s="45" t="s">
        <v>87</v>
      </c>
      <c r="H37" s="87"/>
      <c r="I37" s="87"/>
      <c r="J37" s="88"/>
    </row>
    <row r="38" spans="1:10" ht="15" customHeight="1">
      <c r="B38" s="92"/>
      <c r="C38" s="87"/>
      <c r="D38" s="45" t="s">
        <v>82</v>
      </c>
      <c r="E38" s="82" t="s">
        <v>59</v>
      </c>
      <c r="F38" s="82"/>
      <c r="G38" s="45" t="s">
        <v>87</v>
      </c>
      <c r="H38" s="87"/>
      <c r="I38" s="87"/>
      <c r="J38" s="88"/>
    </row>
    <row r="39" spans="1:10">
      <c r="B39" s="92"/>
      <c r="C39" s="87"/>
      <c r="D39" s="45" t="s">
        <v>83</v>
      </c>
      <c r="E39" s="82" t="s">
        <v>59</v>
      </c>
      <c r="F39" s="82"/>
      <c r="G39" s="45" t="s">
        <v>87</v>
      </c>
      <c r="H39" s="87"/>
      <c r="I39" s="87"/>
      <c r="J39" s="88"/>
    </row>
    <row r="40" spans="1:10" ht="5.25" customHeight="1">
      <c r="B40" s="92"/>
      <c r="C40" s="87"/>
      <c r="D40" s="96"/>
      <c r="E40" s="97"/>
      <c r="F40" s="97"/>
      <c r="G40" s="98"/>
      <c r="H40" s="87"/>
      <c r="I40" s="87"/>
      <c r="J40" s="88"/>
    </row>
    <row r="41" spans="1:10">
      <c r="B41" s="92"/>
      <c r="C41" s="87"/>
      <c r="D41" s="94"/>
      <c r="E41" s="94"/>
      <c r="F41" s="94"/>
      <c r="G41" s="94"/>
      <c r="H41" s="87"/>
      <c r="I41" s="87"/>
      <c r="J41" s="88"/>
    </row>
    <row r="42" spans="1:10">
      <c r="B42" s="92"/>
      <c r="C42" s="87"/>
      <c r="D42" s="95" t="s">
        <v>89</v>
      </c>
      <c r="E42" s="95"/>
      <c r="F42" s="95"/>
      <c r="G42" s="95"/>
      <c r="H42" s="87"/>
      <c r="I42" s="87"/>
      <c r="J42" s="88"/>
    </row>
    <row r="43" spans="1:10">
      <c r="B43" s="92"/>
      <c r="C43" s="87"/>
      <c r="D43" s="95"/>
      <c r="E43" s="95"/>
      <c r="F43" s="95"/>
      <c r="G43" s="95"/>
      <c r="H43" s="87"/>
      <c r="I43" s="87"/>
      <c r="J43" s="88"/>
    </row>
    <row r="44" spans="1:10">
      <c r="B44" s="92"/>
      <c r="C44" s="87"/>
      <c r="D44" s="95"/>
      <c r="E44" s="95"/>
      <c r="F44" s="95"/>
      <c r="G44" s="95"/>
      <c r="H44" s="87"/>
      <c r="I44" s="87"/>
      <c r="J44" s="88"/>
    </row>
    <row r="45" spans="1:10">
      <c r="B45" s="92"/>
      <c r="C45" s="87"/>
      <c r="D45" s="95"/>
      <c r="E45" s="95"/>
      <c r="F45" s="95"/>
      <c r="G45" s="95"/>
      <c r="H45" s="87"/>
      <c r="I45" s="87"/>
      <c r="J45" s="88"/>
    </row>
    <row r="46" spans="1:10">
      <c r="A46" s="31"/>
      <c r="B46" s="93"/>
      <c r="C46" s="89"/>
      <c r="D46" s="89"/>
      <c r="E46" s="89"/>
      <c r="F46" s="89"/>
      <c r="G46" s="89"/>
      <c r="H46" s="89"/>
      <c r="I46" s="89"/>
      <c r="J46" s="90"/>
    </row>
  </sheetData>
  <sheetProtection selectLockedCells="1" selectUnlockedCells="1"/>
  <mergeCells count="52">
    <mergeCell ref="B7:J7"/>
    <mergeCell ref="B2:J2"/>
    <mergeCell ref="B3:J3"/>
    <mergeCell ref="B4:J4"/>
    <mergeCell ref="B5:J5"/>
    <mergeCell ref="B6:J6"/>
    <mergeCell ref="D9:G9"/>
    <mergeCell ref="D11:G11"/>
    <mergeCell ref="D12:G12"/>
    <mergeCell ref="D13:G13"/>
    <mergeCell ref="D14:G14"/>
    <mergeCell ref="D10:G10"/>
    <mergeCell ref="F15:G15"/>
    <mergeCell ref="F18:G18"/>
    <mergeCell ref="F16:G16"/>
    <mergeCell ref="D18:E18"/>
    <mergeCell ref="D20:E20"/>
    <mergeCell ref="D15:E15"/>
    <mergeCell ref="D16:E16"/>
    <mergeCell ref="D17:E17"/>
    <mergeCell ref="F17:G17"/>
    <mergeCell ref="F20:G20"/>
    <mergeCell ref="D23:E23"/>
    <mergeCell ref="E36:F36"/>
    <mergeCell ref="E37:F37"/>
    <mergeCell ref="E38:F38"/>
    <mergeCell ref="D19:G19"/>
    <mergeCell ref="D24:G24"/>
    <mergeCell ref="F23:G23"/>
    <mergeCell ref="D26:G26"/>
    <mergeCell ref="D27:G27"/>
    <mergeCell ref="D28:G28"/>
    <mergeCell ref="D29:G29"/>
    <mergeCell ref="D32:G32"/>
    <mergeCell ref="D21:E21"/>
    <mergeCell ref="F21:G21"/>
    <mergeCell ref="E39:F39"/>
    <mergeCell ref="E35:F35"/>
    <mergeCell ref="H8:J46"/>
    <mergeCell ref="B8:C45"/>
    <mergeCell ref="B46:G46"/>
    <mergeCell ref="D41:G41"/>
    <mergeCell ref="D33:G33"/>
    <mergeCell ref="D25:G25"/>
    <mergeCell ref="D8:G8"/>
    <mergeCell ref="D42:G45"/>
    <mergeCell ref="D40:G40"/>
    <mergeCell ref="D30:G30"/>
    <mergeCell ref="D31:G31"/>
    <mergeCell ref="D22:E22"/>
    <mergeCell ref="F22:G22"/>
    <mergeCell ref="D34:G3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zoomScale="115" zoomScaleNormal="115" workbookViewId="0">
      <selection activeCell="K25" sqref="K25"/>
    </sheetView>
  </sheetViews>
  <sheetFormatPr defaultRowHeight="15"/>
  <cols>
    <col min="1" max="1" width="1.5703125" style="8" customWidth="1"/>
    <col min="2" max="2" width="6.140625" customWidth="1"/>
    <col min="3" max="3" width="7.140625" style="25" customWidth="1"/>
    <col min="4" max="4" width="8" style="8" customWidth="1"/>
    <col min="5" max="5" width="63" customWidth="1"/>
    <col min="6" max="6" width="6" customWidth="1"/>
    <col min="7" max="7" width="13.28515625" style="22" customWidth="1"/>
    <col min="8" max="8" width="11.140625" customWidth="1"/>
    <col min="9" max="9" width="14.7109375" customWidth="1"/>
    <col min="11" max="11" width="14.28515625" bestFit="1" customWidth="1"/>
  </cols>
  <sheetData>
    <row r="1" spans="1:11" s="9" customFormat="1" ht="9" customHeight="1">
      <c r="C1" s="25"/>
      <c r="G1" s="22"/>
    </row>
    <row r="2" spans="1:11" s="3" customFormat="1" ht="18.75" customHeight="1">
      <c r="B2" s="122" t="s">
        <v>2</v>
      </c>
      <c r="C2" s="123"/>
      <c r="D2" s="123"/>
      <c r="E2" s="123"/>
      <c r="F2" s="123"/>
      <c r="G2" s="123"/>
      <c r="H2" s="123"/>
      <c r="I2" s="124"/>
    </row>
    <row r="3" spans="1:11" ht="15.75" customHeight="1">
      <c r="B3" s="125" t="s">
        <v>107</v>
      </c>
      <c r="C3" s="126"/>
      <c r="D3" s="126"/>
      <c r="E3" s="126"/>
      <c r="F3" s="126"/>
      <c r="G3" s="126"/>
      <c r="H3" s="126"/>
      <c r="I3" s="127"/>
    </row>
    <row r="4" spans="1:11" ht="14.25" customHeight="1">
      <c r="B4" s="128" t="s">
        <v>4</v>
      </c>
      <c r="C4" s="129"/>
      <c r="D4" s="129"/>
      <c r="E4" s="129"/>
      <c r="F4" s="129"/>
      <c r="G4" s="129"/>
      <c r="H4" s="129"/>
      <c r="I4" s="130"/>
    </row>
    <row r="5" spans="1:11" s="9" customFormat="1" ht="14.25" customHeight="1">
      <c r="B5" s="134" t="s">
        <v>6</v>
      </c>
      <c r="C5" s="135"/>
      <c r="D5" s="135"/>
      <c r="E5" s="135"/>
      <c r="F5" s="135"/>
      <c r="G5" s="135"/>
      <c r="H5" s="135"/>
      <c r="I5" s="136"/>
    </row>
    <row r="6" spans="1:11" s="1" customFormat="1" ht="12.75" customHeight="1" thickBot="1">
      <c r="B6" s="131" t="s">
        <v>5</v>
      </c>
      <c r="C6" s="132"/>
      <c r="D6" s="132"/>
      <c r="E6" s="132"/>
      <c r="F6" s="132"/>
      <c r="G6" s="132"/>
      <c r="H6" s="132"/>
      <c r="I6" s="133"/>
    </row>
    <row r="7" spans="1:11" ht="10.5" hidden="1" customHeight="1" thickBot="1">
      <c r="B7" s="144"/>
      <c r="C7" s="145"/>
      <c r="D7" s="145"/>
      <c r="E7" s="145"/>
      <c r="F7" s="145"/>
      <c r="G7" s="145"/>
      <c r="H7" s="145"/>
      <c r="I7" s="146"/>
    </row>
    <row r="8" spans="1:11" s="9" customFormat="1" ht="15" customHeight="1" thickTop="1" thickBot="1">
      <c r="B8" s="147" t="s">
        <v>88</v>
      </c>
      <c r="C8" s="148"/>
      <c r="D8" s="148"/>
      <c r="E8" s="148"/>
      <c r="F8" s="148"/>
      <c r="G8" s="148"/>
      <c r="H8" s="148"/>
      <c r="I8" s="149"/>
    </row>
    <row r="9" spans="1:11" ht="16.5" customHeight="1" thickTop="1">
      <c r="B9" s="151" t="s">
        <v>90</v>
      </c>
      <c r="C9" s="152"/>
      <c r="D9" s="152"/>
      <c r="E9" s="152"/>
      <c r="F9" s="46"/>
      <c r="G9" s="157" t="s">
        <v>105</v>
      </c>
      <c r="H9" s="158"/>
      <c r="I9" s="159"/>
    </row>
    <row r="10" spans="1:11" ht="15" customHeight="1">
      <c r="B10" s="153" t="s">
        <v>91</v>
      </c>
      <c r="C10" s="154"/>
      <c r="D10" s="154"/>
      <c r="E10" s="154"/>
      <c r="F10" s="47"/>
      <c r="G10" s="160"/>
      <c r="H10" s="160"/>
      <c r="I10" s="161"/>
    </row>
    <row r="11" spans="1:11" ht="14.25" customHeight="1" thickBot="1">
      <c r="B11" s="155" t="s">
        <v>92</v>
      </c>
      <c r="C11" s="156"/>
      <c r="D11" s="156"/>
      <c r="E11" s="156"/>
      <c r="F11" s="48"/>
      <c r="G11" s="49"/>
      <c r="H11" s="65"/>
      <c r="I11" s="50"/>
      <c r="K11" s="12"/>
    </row>
    <row r="12" spans="1:11" ht="3" customHeight="1" thickTop="1">
      <c r="B12" s="2"/>
      <c r="C12" s="23"/>
      <c r="D12" s="12"/>
      <c r="E12" s="12"/>
      <c r="F12" s="12"/>
      <c r="G12" s="19"/>
      <c r="H12" s="12"/>
      <c r="I12" s="16"/>
      <c r="K12" s="12"/>
    </row>
    <row r="13" spans="1:11" ht="33.75" customHeight="1">
      <c r="B13" s="51" t="s">
        <v>9</v>
      </c>
      <c r="C13" s="51" t="s">
        <v>8</v>
      </c>
      <c r="D13" s="51" t="s">
        <v>7</v>
      </c>
      <c r="E13" s="51" t="s">
        <v>0</v>
      </c>
      <c r="F13" s="51" t="s">
        <v>101</v>
      </c>
      <c r="G13" s="55" t="s">
        <v>100</v>
      </c>
      <c r="H13" s="51" t="s">
        <v>102</v>
      </c>
      <c r="I13" s="51" t="s">
        <v>103</v>
      </c>
      <c r="K13" s="12"/>
    </row>
    <row r="14" spans="1:11" s="4" customFormat="1" ht="3" customHeight="1">
      <c r="A14" s="8"/>
      <c r="B14" s="17"/>
      <c r="C14" s="24"/>
      <c r="D14" s="5"/>
      <c r="E14" s="5"/>
      <c r="F14" s="6"/>
      <c r="G14" s="20"/>
      <c r="H14" s="6"/>
      <c r="I14" s="18"/>
      <c r="K14" s="12"/>
    </row>
    <row r="15" spans="1:11" s="7" customFormat="1" ht="13.5" customHeight="1">
      <c r="B15" s="59" t="s">
        <v>10</v>
      </c>
      <c r="C15" s="56" t="s">
        <v>94</v>
      </c>
      <c r="D15" s="56" t="s">
        <v>93</v>
      </c>
      <c r="E15" s="62" t="s">
        <v>95</v>
      </c>
      <c r="F15" s="57" t="s">
        <v>96</v>
      </c>
      <c r="G15" s="60">
        <v>3.54</v>
      </c>
      <c r="H15" s="64">
        <v>39408.5</v>
      </c>
      <c r="I15" s="60">
        <f>H15*G15</f>
        <v>139506.09</v>
      </c>
      <c r="K15" s="61"/>
    </row>
    <row r="16" spans="1:11" s="28" customFormat="1" ht="24.75" customHeight="1">
      <c r="B16" s="58" t="s">
        <v>16</v>
      </c>
      <c r="C16" s="56" t="s">
        <v>97</v>
      </c>
      <c r="D16" s="56" t="s">
        <v>93</v>
      </c>
      <c r="E16" s="63" t="s">
        <v>99</v>
      </c>
      <c r="F16" s="57" t="s">
        <v>104</v>
      </c>
      <c r="G16" s="60">
        <v>1180.8599999999999</v>
      </c>
      <c r="H16" s="64">
        <f>H15*0.04</f>
        <v>1576.3400000000001</v>
      </c>
      <c r="I16" s="60">
        <f t="shared" ref="I16:I17" si="0">H16*G16</f>
        <v>1861436.8524</v>
      </c>
    </row>
    <row r="17" spans="1:11" s="28" customFormat="1" ht="13.5" customHeight="1">
      <c r="B17" s="58" t="s">
        <v>17</v>
      </c>
      <c r="C17" s="56" t="s">
        <v>98</v>
      </c>
      <c r="D17" s="56" t="s">
        <v>93</v>
      </c>
      <c r="E17" s="63" t="s">
        <v>106</v>
      </c>
      <c r="F17" s="57" t="s">
        <v>96</v>
      </c>
      <c r="G17" s="60">
        <v>0.76</v>
      </c>
      <c r="H17" s="64">
        <f>H15</f>
        <v>39408.5</v>
      </c>
      <c r="I17" s="60">
        <f t="shared" si="0"/>
        <v>29950.46</v>
      </c>
    </row>
    <row r="18" spans="1:11" s="9" customFormat="1" ht="6" customHeight="1" thickBot="1">
      <c r="B18" s="29"/>
      <c r="C18" s="29"/>
      <c r="D18" s="29"/>
      <c r="E18" s="29"/>
      <c r="F18" s="10"/>
      <c r="G18" s="21"/>
      <c r="H18" s="14"/>
      <c r="I18" s="15"/>
    </row>
    <row r="19" spans="1:11" s="9" customFormat="1" ht="13.5" customHeight="1" thickBot="1">
      <c r="B19" s="150"/>
      <c r="C19" s="150"/>
      <c r="D19" s="150"/>
      <c r="E19" s="150"/>
      <c r="F19" s="137" t="s">
        <v>34</v>
      </c>
      <c r="G19" s="138"/>
      <c r="H19" s="139">
        <f>SUM(I15:I17)</f>
        <v>2030893.4024</v>
      </c>
      <c r="I19" s="140"/>
      <c r="K19" s="26"/>
    </row>
    <row r="20" spans="1:11" s="9" customFormat="1" ht="5.25" customHeight="1" thickBot="1">
      <c r="B20" s="150"/>
      <c r="C20" s="150"/>
      <c r="D20" s="150"/>
      <c r="E20" s="150"/>
      <c r="F20" s="141"/>
      <c r="G20" s="141"/>
      <c r="H20" s="142"/>
      <c r="I20" s="142"/>
    </row>
    <row r="21" spans="1:11" ht="15.75" customHeight="1" thickBot="1">
      <c r="A21"/>
      <c r="B21" s="150"/>
      <c r="C21" s="150"/>
      <c r="D21" s="150"/>
      <c r="E21" s="150"/>
      <c r="F21" s="137" t="s">
        <v>34</v>
      </c>
      <c r="G21" s="138"/>
      <c r="H21" s="139">
        <f>H19*19.6%+(H19)</f>
        <v>2428948.5092703998</v>
      </c>
      <c r="I21" s="140"/>
    </row>
    <row r="22" spans="1:11" s="9" customFormat="1" ht="15.75" customHeight="1">
      <c r="B22" s="39"/>
      <c r="C22" s="39"/>
      <c r="D22" s="39"/>
      <c r="E22" s="39"/>
      <c r="F22" s="27"/>
      <c r="G22" s="22"/>
    </row>
    <row r="23" spans="1:11" ht="15" customHeight="1">
      <c r="A23"/>
      <c r="B23" s="30"/>
      <c r="C23" s="30"/>
      <c r="D23" s="30"/>
      <c r="E23" s="30"/>
    </row>
    <row r="24" spans="1:11">
      <c r="A24"/>
      <c r="B24" s="11"/>
      <c r="C24" s="11"/>
      <c r="D24" s="11"/>
      <c r="E24" s="11"/>
    </row>
    <row r="25" spans="1:11">
      <c r="A25"/>
      <c r="B25" s="31"/>
      <c r="C25" s="31"/>
      <c r="D25" s="31"/>
      <c r="E25" s="31"/>
      <c r="F25" s="33"/>
      <c r="G25" s="40"/>
      <c r="H25" s="33"/>
      <c r="I25" s="33"/>
    </row>
    <row r="26" spans="1:11">
      <c r="B26" s="9"/>
      <c r="D26" s="9"/>
      <c r="E26" s="32"/>
      <c r="F26" s="9"/>
      <c r="H26" s="9"/>
      <c r="I26" s="9"/>
    </row>
    <row r="27" spans="1:11">
      <c r="B27" s="9"/>
      <c r="D27" s="9"/>
      <c r="E27" s="32"/>
      <c r="F27" s="9"/>
      <c r="H27" s="9"/>
      <c r="I27" s="9"/>
    </row>
    <row r="28" spans="1:11">
      <c r="B28" s="9"/>
      <c r="D28" s="9"/>
      <c r="E28" s="32"/>
      <c r="F28" s="9"/>
      <c r="H28" s="143"/>
      <c r="I28" s="143"/>
    </row>
    <row r="29" spans="1:11">
      <c r="B29" s="9"/>
      <c r="D29" s="9"/>
      <c r="E29" s="9"/>
    </row>
    <row r="30" spans="1:11">
      <c r="B30" s="9"/>
      <c r="D30" s="9"/>
      <c r="E30" s="9"/>
    </row>
    <row r="31" spans="1:11" ht="15" customHeight="1">
      <c r="B31" s="9"/>
      <c r="D31" s="9"/>
      <c r="E31" s="9"/>
    </row>
  </sheetData>
  <mergeCells count="20">
    <mergeCell ref="B7:I7"/>
    <mergeCell ref="B8:I8"/>
    <mergeCell ref="B19:E21"/>
    <mergeCell ref="B9:E9"/>
    <mergeCell ref="B10:E10"/>
    <mergeCell ref="B11:E11"/>
    <mergeCell ref="G9:I9"/>
    <mergeCell ref="G10:I10"/>
    <mergeCell ref="H19:I19"/>
    <mergeCell ref="F19:G19"/>
    <mergeCell ref="B5:I5"/>
    <mergeCell ref="B2:I2"/>
    <mergeCell ref="B3:I3"/>
    <mergeCell ref="B4:I4"/>
    <mergeCell ref="B6:I6"/>
    <mergeCell ref="F21:G21"/>
    <mergeCell ref="H21:I21"/>
    <mergeCell ref="F20:G20"/>
    <mergeCell ref="H20:I20"/>
    <mergeCell ref="H28:I28"/>
  </mergeCells>
  <pageMargins left="0.51181102362204722" right="0.51181102362204722" top="0" bottom="0" header="0" footer="0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51701A-2AD2-4605-83BB-C3EAE32F4E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#REF!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P45"/>
  <sheetViews>
    <sheetView workbookViewId="0">
      <selection activeCell="F24" sqref="F24"/>
    </sheetView>
  </sheetViews>
  <sheetFormatPr defaultRowHeight="15"/>
  <cols>
    <col min="1" max="1" width="1.85546875" style="9" customWidth="1"/>
    <col min="2" max="2" width="7" customWidth="1"/>
    <col min="3" max="3" width="16.140625" customWidth="1"/>
    <col min="4" max="4" width="16.7109375" customWidth="1"/>
    <col min="5" max="5" width="8.140625" customWidth="1"/>
    <col min="6" max="7" width="13.28515625" customWidth="1"/>
    <col min="8" max="9" width="14.7109375" customWidth="1"/>
    <col min="10" max="10" width="14.85546875" style="9" customWidth="1"/>
    <col min="11" max="11" width="15.140625" customWidth="1"/>
  </cols>
  <sheetData>
    <row r="1" spans="2:16" s="9" customFormat="1" ht="8.25" customHeight="1"/>
    <row r="2" spans="2:16" s="12" customFormat="1" ht="15" customHeight="1">
      <c r="B2" s="122" t="s">
        <v>2</v>
      </c>
      <c r="C2" s="123"/>
      <c r="D2" s="123"/>
      <c r="E2" s="123"/>
      <c r="F2" s="123"/>
      <c r="G2" s="123"/>
      <c r="H2" s="123"/>
      <c r="I2" s="123"/>
      <c r="J2" s="123"/>
      <c r="K2" s="124"/>
      <c r="L2" s="34"/>
      <c r="M2" s="34"/>
      <c r="N2" s="34"/>
      <c r="O2" s="34"/>
      <c r="P2" s="34"/>
    </row>
    <row r="3" spans="2:16" s="12" customFormat="1" ht="15" customHeight="1">
      <c r="B3" s="125" t="s">
        <v>116</v>
      </c>
      <c r="C3" s="126"/>
      <c r="D3" s="126"/>
      <c r="E3" s="126"/>
      <c r="F3" s="126"/>
      <c r="G3" s="126"/>
      <c r="H3" s="126"/>
      <c r="I3" s="126"/>
      <c r="J3" s="126"/>
      <c r="K3" s="127"/>
      <c r="L3" s="34"/>
      <c r="M3" s="34"/>
      <c r="N3" s="34"/>
      <c r="O3" s="34"/>
      <c r="P3" s="34"/>
    </row>
    <row r="4" spans="2:16" s="12" customFormat="1" ht="15" customHeight="1">
      <c r="B4" s="128" t="s">
        <v>4</v>
      </c>
      <c r="C4" s="129"/>
      <c r="D4" s="129"/>
      <c r="E4" s="129"/>
      <c r="F4" s="129"/>
      <c r="G4" s="129"/>
      <c r="H4" s="129"/>
      <c r="I4" s="129"/>
      <c r="J4" s="129"/>
      <c r="K4" s="130"/>
      <c r="L4" s="34"/>
      <c r="M4" s="34"/>
      <c r="N4" s="34"/>
      <c r="O4" s="34"/>
      <c r="P4" s="34"/>
    </row>
    <row r="5" spans="2:16" s="12" customFormat="1" ht="15" customHeight="1">
      <c r="B5" s="131" t="s">
        <v>5</v>
      </c>
      <c r="C5" s="132"/>
      <c r="D5" s="132"/>
      <c r="E5" s="132"/>
      <c r="F5" s="132"/>
      <c r="G5" s="132"/>
      <c r="H5" s="132"/>
      <c r="I5" s="132"/>
      <c r="J5" s="132"/>
      <c r="K5" s="133"/>
      <c r="L5" s="34"/>
      <c r="M5" s="34"/>
      <c r="N5" s="34"/>
      <c r="O5" s="34"/>
      <c r="P5" s="34"/>
    </row>
    <row r="6" spans="2:16" s="12" customFormat="1" ht="15" customHeight="1" thickBot="1">
      <c r="B6" s="168" t="s">
        <v>6</v>
      </c>
      <c r="C6" s="169"/>
      <c r="D6" s="169"/>
      <c r="E6" s="169"/>
      <c r="F6" s="169"/>
      <c r="G6" s="169"/>
      <c r="H6" s="169"/>
      <c r="I6" s="169"/>
      <c r="J6" s="169"/>
      <c r="K6" s="170"/>
      <c r="L6" s="34"/>
      <c r="M6" s="34"/>
      <c r="N6" s="34"/>
      <c r="O6" s="34"/>
      <c r="P6" s="34"/>
    </row>
    <row r="7" spans="2:16" s="12" customFormat="1" ht="18" customHeight="1" thickTop="1" thickBot="1">
      <c r="B7" s="147" t="s">
        <v>35</v>
      </c>
      <c r="C7" s="148"/>
      <c r="D7" s="148"/>
      <c r="E7" s="148"/>
      <c r="F7" s="148"/>
      <c r="G7" s="148"/>
      <c r="H7" s="148"/>
      <c r="I7" s="148"/>
      <c r="J7" s="148"/>
      <c r="K7" s="149"/>
      <c r="L7" s="34"/>
      <c r="M7" s="34"/>
      <c r="N7" s="34"/>
      <c r="O7" s="34"/>
      <c r="P7" s="34"/>
    </row>
    <row r="8" spans="2:16" s="12" customFormat="1" ht="29.25" customHeight="1" thickTop="1">
      <c r="B8" s="171" t="str">
        <f>ORÇAMENTO!B9</f>
        <v>EMPREENDIMENTO : RECAPEAMENTO ASFÁLTICO EM DIVERSAS RUAS DO MUNICIPIO</v>
      </c>
      <c r="C8" s="172"/>
      <c r="D8" s="172"/>
      <c r="E8" s="172"/>
      <c r="F8" s="81"/>
      <c r="G8" s="158" t="str">
        <f>ORÇAMENTO!G9</f>
        <v>Mococa 27 de Agosto de 2024</v>
      </c>
      <c r="H8" s="158"/>
      <c r="I8" s="158"/>
      <c r="J8" s="158"/>
      <c r="K8" s="159"/>
      <c r="L8" s="34"/>
      <c r="M8" s="34"/>
      <c r="N8" s="34"/>
      <c r="O8" s="34"/>
      <c r="P8" s="34"/>
    </row>
    <row r="9" spans="2:16" s="12" customFormat="1" ht="15" customHeight="1">
      <c r="B9" s="173" t="str">
        <f>ORÇAMENTO!B10</f>
        <v>LOCAL: MOCOCA - SP</v>
      </c>
      <c r="C9" s="154"/>
      <c r="D9" s="154"/>
      <c r="E9" s="154"/>
      <c r="F9" s="47"/>
      <c r="G9" s="160"/>
      <c r="H9" s="160"/>
      <c r="I9" s="160"/>
      <c r="J9" s="160"/>
      <c r="K9" s="161"/>
      <c r="L9" s="34"/>
      <c r="M9" s="34"/>
      <c r="N9" s="34"/>
      <c r="O9" s="34"/>
      <c r="P9" s="34"/>
    </row>
    <row r="10" spans="2:16" ht="15.75" thickBot="1">
      <c r="B10" s="155" t="str">
        <f>ORÇAMENTO!B11</f>
        <v xml:space="preserve">FONTE/DATA BASE:DER-SP                                                                </v>
      </c>
      <c r="C10" s="156"/>
      <c r="D10" s="156"/>
      <c r="E10" s="156"/>
      <c r="F10" s="48"/>
      <c r="G10" s="174"/>
      <c r="H10" s="174"/>
      <c r="I10" s="174"/>
      <c r="J10" s="174"/>
      <c r="K10" s="175"/>
      <c r="L10" s="35"/>
      <c r="M10" s="35"/>
      <c r="N10" s="35"/>
      <c r="O10" s="35"/>
      <c r="P10" s="35"/>
    </row>
    <row r="11" spans="2:16" ht="5.25" customHeight="1" thickTop="1" thickBot="1"/>
    <row r="12" spans="2:16" ht="18" customHeight="1" thickBot="1">
      <c r="B12" s="178" t="s">
        <v>9</v>
      </c>
      <c r="C12" s="180" t="s">
        <v>20</v>
      </c>
      <c r="D12" s="182" t="s">
        <v>32</v>
      </c>
      <c r="E12" s="178" t="s">
        <v>21</v>
      </c>
      <c r="F12" s="162" t="s">
        <v>33</v>
      </c>
      <c r="G12" s="163"/>
      <c r="H12" s="163"/>
      <c r="I12" s="163"/>
      <c r="J12" s="163"/>
      <c r="K12" s="164"/>
    </row>
    <row r="13" spans="2:16" ht="15.75" customHeight="1" thickBot="1">
      <c r="B13" s="179"/>
      <c r="C13" s="181"/>
      <c r="D13" s="183"/>
      <c r="E13" s="179"/>
      <c r="F13" s="52" t="s">
        <v>22</v>
      </c>
      <c r="G13" s="52" t="s">
        <v>23</v>
      </c>
      <c r="H13" s="52" t="s">
        <v>24</v>
      </c>
      <c r="I13" s="52" t="s">
        <v>25</v>
      </c>
      <c r="J13" s="52" t="s">
        <v>26</v>
      </c>
      <c r="K13" s="52" t="s">
        <v>1</v>
      </c>
    </row>
    <row r="14" spans="2:16" ht="15.75" thickBot="1">
      <c r="B14" s="37">
        <v>1</v>
      </c>
      <c r="C14" s="36" t="s">
        <v>108</v>
      </c>
      <c r="D14" s="38">
        <f>ORÇAMENTO!H19</f>
        <v>2030893.4024</v>
      </c>
      <c r="E14" s="67">
        <f>D14/D15</f>
        <v>1</v>
      </c>
      <c r="F14" s="69">
        <v>0.2</v>
      </c>
      <c r="G14" s="69">
        <v>0.2</v>
      </c>
      <c r="H14" s="69">
        <v>0.2</v>
      </c>
      <c r="I14" s="69">
        <v>0.2</v>
      </c>
      <c r="J14" s="69">
        <v>0.2</v>
      </c>
      <c r="K14" s="70">
        <f>D15</f>
        <v>2030893.4024</v>
      </c>
    </row>
    <row r="15" spans="2:16" ht="15.75" thickBot="1">
      <c r="B15" s="176" t="s">
        <v>27</v>
      </c>
      <c r="C15" s="177"/>
      <c r="D15" s="53">
        <f>SUM(D14:D14)</f>
        <v>2030893.4024</v>
      </c>
      <c r="E15" s="68">
        <f>E14</f>
        <v>1</v>
      </c>
      <c r="F15" s="71">
        <f>D14/5</f>
        <v>406178.68047999998</v>
      </c>
      <c r="G15" s="71">
        <f>D14/5</f>
        <v>406178.68047999998</v>
      </c>
      <c r="H15" s="71">
        <f>D14/5</f>
        <v>406178.68047999998</v>
      </c>
      <c r="I15" s="71">
        <f>D14/5</f>
        <v>406178.68047999998</v>
      </c>
      <c r="J15" s="71">
        <f>D14/5</f>
        <v>406178.68047999998</v>
      </c>
      <c r="K15" s="72">
        <f>SUM(F15:J15)</f>
        <v>2030893.4024</v>
      </c>
    </row>
    <row r="16" spans="2:16" ht="15.75" thickBot="1">
      <c r="B16" s="165" t="s">
        <v>28</v>
      </c>
      <c r="C16" s="166"/>
      <c r="D16" s="166"/>
      <c r="E16" s="167"/>
      <c r="F16" s="73">
        <f>F14</f>
        <v>0.2</v>
      </c>
      <c r="G16" s="73">
        <f>G14</f>
        <v>0.2</v>
      </c>
      <c r="H16" s="73">
        <f t="shared" ref="H16:J16" si="0">H14</f>
        <v>0.2</v>
      </c>
      <c r="I16" s="73">
        <f t="shared" si="0"/>
        <v>0.2</v>
      </c>
      <c r="J16" s="73">
        <f t="shared" si="0"/>
        <v>0.2</v>
      </c>
      <c r="K16" s="74">
        <f>F16+G16+H16+I16+J16</f>
        <v>1</v>
      </c>
    </row>
    <row r="17" spans="2:12" ht="15.75" thickBot="1">
      <c r="B17" s="165" t="s">
        <v>29</v>
      </c>
      <c r="C17" s="166"/>
      <c r="D17" s="166"/>
      <c r="E17" s="167"/>
      <c r="F17" s="75">
        <f>F15</f>
        <v>406178.68047999998</v>
      </c>
      <c r="G17" s="76">
        <f>G15+F17</f>
        <v>812357.36095999996</v>
      </c>
      <c r="H17" s="76">
        <f t="shared" ref="H17:J17" si="1">H15+G17</f>
        <v>1218536.0414399998</v>
      </c>
      <c r="I17" s="76">
        <f t="shared" si="1"/>
        <v>1624714.7219199999</v>
      </c>
      <c r="J17" s="76">
        <f t="shared" si="1"/>
        <v>2030893.4024</v>
      </c>
      <c r="K17" s="72">
        <f>SUM(F17:J17)</f>
        <v>6092680.2072000001</v>
      </c>
    </row>
    <row r="18" spans="2:12" ht="15.75" thickBot="1">
      <c r="B18" s="165" t="s">
        <v>30</v>
      </c>
      <c r="C18" s="166"/>
      <c r="D18" s="166"/>
      <c r="E18" s="167"/>
      <c r="F18" s="79">
        <f>F16</f>
        <v>0.2</v>
      </c>
      <c r="G18" s="79">
        <f>G16+F18</f>
        <v>0.4</v>
      </c>
      <c r="H18" s="79">
        <f t="shared" ref="H18:J18" si="2">H16+G18</f>
        <v>0.60000000000000009</v>
      </c>
      <c r="I18" s="79">
        <f t="shared" si="2"/>
        <v>0.8</v>
      </c>
      <c r="J18" s="79">
        <f t="shared" si="2"/>
        <v>1</v>
      </c>
      <c r="K18" s="80">
        <f>J18</f>
        <v>1</v>
      </c>
      <c r="L18" s="12"/>
    </row>
    <row r="19" spans="2:12" ht="15.75" thickBot="1">
      <c r="B19" s="165" t="s">
        <v>109</v>
      </c>
      <c r="C19" s="166"/>
      <c r="D19" s="166"/>
      <c r="E19" s="167"/>
      <c r="F19" s="77">
        <f>F17*0.196</f>
        <v>79611.021374079995</v>
      </c>
      <c r="G19" s="77">
        <f t="shared" ref="G19:J19" si="3">G17*0.196</f>
        <v>159222.04274815999</v>
      </c>
      <c r="H19" s="77">
        <f t="shared" si="3"/>
        <v>238833.06412223997</v>
      </c>
      <c r="I19" s="77">
        <f t="shared" si="3"/>
        <v>318444.08549631998</v>
      </c>
      <c r="J19" s="77">
        <f t="shared" si="3"/>
        <v>398055.10687040002</v>
      </c>
      <c r="K19" s="78">
        <f>J19</f>
        <v>398055.10687040002</v>
      </c>
    </row>
    <row r="20" spans="2:12" ht="15.75" thickBot="1">
      <c r="B20" s="165" t="s">
        <v>110</v>
      </c>
      <c r="C20" s="166"/>
      <c r="D20" s="166"/>
      <c r="E20" s="167"/>
      <c r="F20" s="75">
        <f>F19+F17</f>
        <v>485789.70185407996</v>
      </c>
      <c r="G20" s="75">
        <f>G17+G19</f>
        <v>971579.40370815992</v>
      </c>
      <c r="H20" s="75">
        <f>H17+H19</f>
        <v>1457369.1055622399</v>
      </c>
      <c r="I20" s="75">
        <f>I17+I19</f>
        <v>1943158.8074163198</v>
      </c>
      <c r="J20" s="75">
        <f>J17+J19</f>
        <v>2428948.5092703998</v>
      </c>
      <c r="K20" s="78">
        <f>J20</f>
        <v>2428948.5092703998</v>
      </c>
    </row>
    <row r="25" spans="2:12">
      <c r="G25" s="33"/>
      <c r="H25" s="33"/>
      <c r="I25" s="33"/>
      <c r="J25" s="33"/>
      <c r="K25" s="33"/>
    </row>
    <row r="27" spans="2:12">
      <c r="G27" s="9"/>
    </row>
    <row r="28" spans="2:12">
      <c r="G28" s="9"/>
    </row>
    <row r="43" spans="8:8">
      <c r="H43" s="9"/>
    </row>
    <row r="44" spans="8:8">
      <c r="H44" s="9"/>
    </row>
    <row r="45" spans="8:8">
      <c r="H45" s="9"/>
    </row>
  </sheetData>
  <mergeCells count="23">
    <mergeCell ref="B18:E18"/>
    <mergeCell ref="B19:E19"/>
    <mergeCell ref="B20:E20"/>
    <mergeCell ref="B15:C15"/>
    <mergeCell ref="B12:B13"/>
    <mergeCell ref="C12:C13"/>
    <mergeCell ref="D12:D13"/>
    <mergeCell ref="E12:E13"/>
    <mergeCell ref="F12:K12"/>
    <mergeCell ref="B16:E16"/>
    <mergeCell ref="B17:E17"/>
    <mergeCell ref="B2:K2"/>
    <mergeCell ref="B3:K3"/>
    <mergeCell ref="B4:K4"/>
    <mergeCell ref="B5:K5"/>
    <mergeCell ref="B6:K6"/>
    <mergeCell ref="B7:K7"/>
    <mergeCell ref="B8:E8"/>
    <mergeCell ref="G8:K8"/>
    <mergeCell ref="B9:E9"/>
    <mergeCell ref="G9:K9"/>
    <mergeCell ref="B10:E10"/>
    <mergeCell ref="G10:K10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I29"/>
  <sheetViews>
    <sheetView tabSelected="1" topLeftCell="A7" zoomScale="115" zoomScaleNormal="115" workbookViewId="0">
      <selection activeCell="K8" sqref="K8"/>
    </sheetView>
  </sheetViews>
  <sheetFormatPr defaultRowHeight="15"/>
  <cols>
    <col min="1" max="1" width="2" customWidth="1"/>
    <col min="4" max="4" width="11.7109375" customWidth="1"/>
    <col min="8" max="9" width="9.85546875" bestFit="1" customWidth="1"/>
  </cols>
  <sheetData>
    <row r="1" spans="2:9" ht="8.25" customHeight="1"/>
    <row r="2" spans="2:9" ht="19.5">
      <c r="B2" s="122" t="s">
        <v>2</v>
      </c>
      <c r="C2" s="123"/>
      <c r="D2" s="123"/>
      <c r="E2" s="123"/>
      <c r="F2" s="123"/>
      <c r="G2" s="123"/>
      <c r="H2" s="123"/>
      <c r="I2" s="124"/>
    </row>
    <row r="3" spans="2:9" ht="14.25" customHeight="1">
      <c r="B3" s="209" t="s">
        <v>117</v>
      </c>
      <c r="C3" s="210"/>
      <c r="D3" s="210"/>
      <c r="E3" s="210"/>
      <c r="F3" s="210"/>
      <c r="G3" s="210"/>
      <c r="H3" s="210"/>
      <c r="I3" s="211"/>
    </row>
    <row r="4" spans="2:9" s="9" customFormat="1" ht="12" customHeight="1">
      <c r="B4" s="212" t="s">
        <v>112</v>
      </c>
      <c r="C4" s="213"/>
      <c r="D4" s="213"/>
      <c r="E4" s="213"/>
      <c r="F4" s="213"/>
      <c r="G4" s="213"/>
      <c r="H4" s="213"/>
      <c r="I4" s="214"/>
    </row>
    <row r="5" spans="2:9">
      <c r="B5" s="128" t="s">
        <v>4</v>
      </c>
      <c r="C5" s="129"/>
      <c r="D5" s="129"/>
      <c r="E5" s="129"/>
      <c r="F5" s="129"/>
      <c r="G5" s="129"/>
      <c r="H5" s="129"/>
      <c r="I5" s="130"/>
    </row>
    <row r="6" spans="2:9">
      <c r="B6" s="131" t="s">
        <v>5</v>
      </c>
      <c r="C6" s="132"/>
      <c r="D6" s="132"/>
      <c r="E6" s="132"/>
      <c r="F6" s="132"/>
      <c r="G6" s="132"/>
      <c r="H6" s="132"/>
      <c r="I6" s="133"/>
    </row>
    <row r="7" spans="2:9" ht="15.75" thickBot="1">
      <c r="B7" s="168" t="s">
        <v>6</v>
      </c>
      <c r="C7" s="169"/>
      <c r="D7" s="169"/>
      <c r="E7" s="169"/>
      <c r="F7" s="169"/>
      <c r="G7" s="169"/>
      <c r="H7" s="169"/>
      <c r="I7" s="170"/>
    </row>
    <row r="8" spans="2:9" ht="17.25" thickTop="1" thickBot="1">
      <c r="B8" s="147" t="s">
        <v>36</v>
      </c>
      <c r="C8" s="148"/>
      <c r="D8" s="148"/>
      <c r="E8" s="148"/>
      <c r="F8" s="148"/>
      <c r="G8" s="148"/>
      <c r="H8" s="148"/>
      <c r="I8" s="149"/>
    </row>
    <row r="9" spans="2:9" ht="29.25" customHeight="1" thickTop="1">
      <c r="B9" s="184" t="str">
        <f>ORÇAMENTO!B9</f>
        <v>EMPREENDIMENTO : RECAPEAMENTO ASFÁLTICO EM DIVERSAS RUAS DO MUNICIPIO</v>
      </c>
      <c r="C9" s="185"/>
      <c r="D9" s="185"/>
      <c r="E9" s="66"/>
      <c r="F9" s="66"/>
      <c r="G9" s="186" t="str">
        <f>ORÇAMENTO!G9</f>
        <v>Mococa 27 de Agosto de 2024</v>
      </c>
      <c r="H9" s="186"/>
      <c r="I9" s="186"/>
    </row>
    <row r="10" spans="2:9" ht="12.75" customHeight="1">
      <c r="B10" s="173" t="str">
        <f>ORÇAMENTO!B10</f>
        <v>LOCAL: MOCOCA - SP</v>
      </c>
      <c r="C10" s="154"/>
      <c r="D10" s="47"/>
      <c r="E10" s="160"/>
      <c r="F10" s="160"/>
      <c r="G10" s="160"/>
      <c r="H10" s="160"/>
      <c r="I10" s="161"/>
    </row>
    <row r="11" spans="2:9" ht="12" customHeight="1" thickBot="1">
      <c r="B11" s="155" t="str">
        <f>ORÇAMENTO!B11</f>
        <v xml:space="preserve">FONTE/DATA BASE:DER-SP                                                                </v>
      </c>
      <c r="C11" s="156"/>
      <c r="D11" s="48"/>
      <c r="E11" s="174"/>
      <c r="F11" s="174"/>
      <c r="G11" s="174"/>
      <c r="H11" s="174"/>
      <c r="I11" s="175"/>
    </row>
    <row r="12" spans="2:9" ht="3.75" customHeight="1" thickTop="1"/>
    <row r="13" spans="2:9" ht="13.5" customHeight="1">
      <c r="B13" s="54" t="s">
        <v>37</v>
      </c>
      <c r="C13" s="195" t="s">
        <v>0</v>
      </c>
      <c r="D13" s="195"/>
      <c r="E13" s="195"/>
      <c r="F13" s="195"/>
      <c r="G13" s="195"/>
      <c r="H13" s="54" t="s">
        <v>21</v>
      </c>
      <c r="I13" s="54" t="s">
        <v>1</v>
      </c>
    </row>
    <row r="14" spans="2:9">
      <c r="B14" s="41">
        <v>1</v>
      </c>
      <c r="C14" s="189" t="s">
        <v>39</v>
      </c>
      <c r="D14" s="190"/>
      <c r="E14" s="190"/>
      <c r="F14" s="190"/>
      <c r="G14" s="191"/>
      <c r="H14" s="42"/>
      <c r="I14" s="42">
        <v>3.7999999999999999E-2</v>
      </c>
    </row>
    <row r="15" spans="2:9">
      <c r="B15" s="41">
        <v>2</v>
      </c>
      <c r="C15" s="189" t="s">
        <v>40</v>
      </c>
      <c r="D15" s="190"/>
      <c r="E15" s="190"/>
      <c r="F15" s="190"/>
      <c r="G15" s="191"/>
      <c r="H15" s="42"/>
      <c r="I15" s="42">
        <v>6.6500000000000004E-2</v>
      </c>
    </row>
    <row r="16" spans="2:9">
      <c r="B16" s="13" t="s">
        <v>13</v>
      </c>
      <c r="C16" s="192" t="s">
        <v>31</v>
      </c>
      <c r="D16" s="193"/>
      <c r="E16" s="193"/>
      <c r="F16" s="193"/>
      <c r="G16" s="194"/>
      <c r="H16" s="43">
        <v>2.1000000000000001E-2</v>
      </c>
      <c r="I16" s="43"/>
    </row>
    <row r="17" spans="2:9">
      <c r="B17" s="13" t="s">
        <v>14</v>
      </c>
      <c r="C17" s="192" t="s">
        <v>41</v>
      </c>
      <c r="D17" s="193"/>
      <c r="E17" s="193"/>
      <c r="F17" s="193"/>
      <c r="G17" s="194"/>
      <c r="H17" s="43">
        <v>6.4999999999999997E-3</v>
      </c>
      <c r="I17" s="43"/>
    </row>
    <row r="18" spans="2:9">
      <c r="B18" s="13" t="s">
        <v>18</v>
      </c>
      <c r="C18" s="192" t="s">
        <v>42</v>
      </c>
      <c r="D18" s="193"/>
      <c r="E18" s="193"/>
      <c r="F18" s="193"/>
      <c r="G18" s="194"/>
      <c r="H18" s="43">
        <v>0.03</v>
      </c>
      <c r="I18" s="43"/>
    </row>
    <row r="19" spans="2:9">
      <c r="B19" s="41">
        <v>3</v>
      </c>
      <c r="C19" s="189" t="s">
        <v>43</v>
      </c>
      <c r="D19" s="190"/>
      <c r="E19" s="190"/>
      <c r="F19" s="190"/>
      <c r="G19" s="191"/>
      <c r="H19" s="42"/>
      <c r="I19" s="42">
        <f>H20+H21+H22</f>
        <v>1.3399999999999999E-2</v>
      </c>
    </row>
    <row r="20" spans="2:9">
      <c r="B20" s="13" t="s">
        <v>12</v>
      </c>
      <c r="C20" s="192" t="s">
        <v>44</v>
      </c>
      <c r="D20" s="193"/>
      <c r="E20" s="193"/>
      <c r="F20" s="193"/>
      <c r="G20" s="194"/>
      <c r="H20" s="43">
        <v>3.2000000000000002E-3</v>
      </c>
      <c r="I20" s="43"/>
    </row>
    <row r="21" spans="2:9">
      <c r="B21" s="13" t="s">
        <v>15</v>
      </c>
      <c r="C21" s="192" t="s">
        <v>45</v>
      </c>
      <c r="D21" s="193"/>
      <c r="E21" s="193"/>
      <c r="F21" s="193"/>
      <c r="G21" s="194"/>
      <c r="H21" s="43">
        <v>5.1999999999999998E-3</v>
      </c>
      <c r="I21" s="43"/>
    </row>
    <row r="22" spans="2:9">
      <c r="B22" s="13" t="s">
        <v>38</v>
      </c>
      <c r="C22" s="192" t="s">
        <v>46</v>
      </c>
      <c r="D22" s="193"/>
      <c r="E22" s="193"/>
      <c r="F22" s="193"/>
      <c r="G22" s="194"/>
      <c r="H22" s="43">
        <v>5.0000000000000001E-3</v>
      </c>
      <c r="I22" s="43"/>
    </row>
    <row r="23" spans="2:9">
      <c r="B23" s="41">
        <v>4</v>
      </c>
      <c r="C23" s="189" t="s">
        <v>47</v>
      </c>
      <c r="D23" s="190"/>
      <c r="E23" s="190"/>
      <c r="F23" s="190"/>
      <c r="G23" s="191"/>
      <c r="H23" s="42"/>
      <c r="I23" s="42">
        <v>1.17E-2</v>
      </c>
    </row>
    <row r="24" spans="2:9">
      <c r="B24" s="41">
        <v>5</v>
      </c>
      <c r="C24" s="189" t="s">
        <v>48</v>
      </c>
      <c r="D24" s="190"/>
      <c r="E24" s="190"/>
      <c r="F24" s="190"/>
      <c r="G24" s="191"/>
      <c r="H24" s="42"/>
      <c r="I24" s="42">
        <v>6.6400000000000001E-2</v>
      </c>
    </row>
    <row r="25" spans="2:9">
      <c r="F25" s="187" t="s">
        <v>49</v>
      </c>
      <c r="G25" s="187"/>
      <c r="H25" s="188">
        <f>I24+I23+I19+I15+I14</f>
        <v>0.19600000000000001</v>
      </c>
      <c r="I25" s="188"/>
    </row>
    <row r="29" spans="2:9">
      <c r="E29" s="33"/>
      <c r="F29" s="33"/>
      <c r="G29" s="33"/>
      <c r="H29" s="33"/>
      <c r="I29" s="33"/>
    </row>
  </sheetData>
  <mergeCells count="27">
    <mergeCell ref="C18:G18"/>
    <mergeCell ref="B10:C10"/>
    <mergeCell ref="E10:I10"/>
    <mergeCell ref="B11:C11"/>
    <mergeCell ref="E11:I11"/>
    <mergeCell ref="C13:G13"/>
    <mergeCell ref="C14:G14"/>
    <mergeCell ref="C15:G15"/>
    <mergeCell ref="C16:G16"/>
    <mergeCell ref="C17:G17"/>
    <mergeCell ref="F25:G25"/>
    <mergeCell ref="H25:I25"/>
    <mergeCell ref="C19:G19"/>
    <mergeCell ref="C20:G20"/>
    <mergeCell ref="C21:G21"/>
    <mergeCell ref="C22:G22"/>
    <mergeCell ref="C23:G23"/>
    <mergeCell ref="C24:G24"/>
    <mergeCell ref="B8:I8"/>
    <mergeCell ref="B9:D9"/>
    <mergeCell ref="G9:I9"/>
    <mergeCell ref="B2:I2"/>
    <mergeCell ref="B3:I3"/>
    <mergeCell ref="B5:I5"/>
    <mergeCell ref="B6:I6"/>
    <mergeCell ref="B7:I7"/>
    <mergeCell ref="B4:I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H21"/>
  <sheetViews>
    <sheetView zoomScaleNormal="100" workbookViewId="0">
      <selection activeCell="E9" sqref="E9:H9"/>
    </sheetView>
  </sheetViews>
  <sheetFormatPr defaultRowHeight="15"/>
  <cols>
    <col min="1" max="1" width="1.42578125" customWidth="1"/>
    <col min="2" max="2" width="7.85546875" customWidth="1"/>
    <col min="3" max="3" width="15.42578125" customWidth="1"/>
    <col min="4" max="4" width="20" customWidth="1"/>
    <col min="5" max="5" width="18" customWidth="1"/>
    <col min="6" max="6" width="10.5703125" customWidth="1"/>
    <col min="7" max="7" width="11.140625" customWidth="1"/>
    <col min="8" max="8" width="10.5703125" customWidth="1"/>
  </cols>
  <sheetData>
    <row r="1" spans="2:8" ht="9" customHeight="1"/>
    <row r="2" spans="2:8" ht="19.5">
      <c r="B2" s="122" t="s">
        <v>2</v>
      </c>
      <c r="C2" s="123"/>
      <c r="D2" s="123"/>
      <c r="E2" s="123"/>
      <c r="F2" s="123"/>
      <c r="G2" s="123"/>
      <c r="H2" s="124"/>
    </row>
    <row r="3" spans="2:8" ht="12.75" customHeight="1">
      <c r="B3" s="196" t="s">
        <v>113</v>
      </c>
      <c r="C3" s="197"/>
      <c r="D3" s="197"/>
      <c r="E3" s="197"/>
      <c r="F3" s="197"/>
      <c r="G3" s="197"/>
      <c r="H3" s="198"/>
    </row>
    <row r="4" spans="2:8" s="9" customFormat="1" ht="14.25" customHeight="1">
      <c r="B4" s="196" t="s">
        <v>112</v>
      </c>
      <c r="C4" s="197"/>
      <c r="D4" s="197"/>
      <c r="E4" s="197"/>
      <c r="F4" s="197"/>
      <c r="G4" s="197"/>
      <c r="H4" s="198"/>
    </row>
    <row r="5" spans="2:8">
      <c r="B5" s="128" t="s">
        <v>4</v>
      </c>
      <c r="C5" s="129"/>
      <c r="D5" s="129"/>
      <c r="E5" s="129"/>
      <c r="F5" s="129"/>
      <c r="G5" s="129"/>
      <c r="H5" s="130"/>
    </row>
    <row r="6" spans="2:8">
      <c r="B6" s="131" t="s">
        <v>5</v>
      </c>
      <c r="C6" s="132"/>
      <c r="D6" s="132"/>
      <c r="E6" s="132"/>
      <c r="F6" s="132"/>
      <c r="G6" s="132"/>
      <c r="H6" s="133"/>
    </row>
    <row r="7" spans="2:8" ht="15.75" thickBot="1">
      <c r="B7" s="168" t="s">
        <v>6</v>
      </c>
      <c r="C7" s="169"/>
      <c r="D7" s="169"/>
      <c r="E7" s="169"/>
      <c r="F7" s="169"/>
      <c r="G7" s="169"/>
      <c r="H7" s="170"/>
    </row>
    <row r="8" spans="2:8" ht="17.25" thickTop="1" thickBot="1">
      <c r="B8" s="147" t="s">
        <v>52</v>
      </c>
      <c r="C8" s="148"/>
      <c r="D8" s="148"/>
      <c r="E8" s="148"/>
      <c r="F8" s="148"/>
      <c r="G8" s="148"/>
      <c r="H8" s="149"/>
    </row>
    <row r="9" spans="2:8" ht="12.75" customHeight="1" thickTop="1">
      <c r="B9" s="199" t="str">
        <f>ORÇAMENTO!B9</f>
        <v>EMPREENDIMENTO : RECAPEAMENTO ASFÁLTICO EM DIVERSAS RUAS DO MUNICIPIO</v>
      </c>
      <c r="C9" s="152"/>
      <c r="D9" s="46"/>
      <c r="E9" s="158" t="str">
        <f>ORÇAMENTO!G9</f>
        <v>Mococa 27 de Agosto de 2024</v>
      </c>
      <c r="F9" s="158"/>
      <c r="G9" s="158"/>
      <c r="H9" s="159"/>
    </row>
    <row r="10" spans="2:8" ht="13.5" customHeight="1">
      <c r="B10" s="173" t="str">
        <f>ORÇAMENTO!B10</f>
        <v>LOCAL: MOCOCA - SP</v>
      </c>
      <c r="C10" s="154"/>
      <c r="D10" s="47"/>
      <c r="E10" s="160" t="s">
        <v>19</v>
      </c>
      <c r="F10" s="160"/>
      <c r="G10" s="160"/>
      <c r="H10" s="161"/>
    </row>
    <row r="11" spans="2:8" ht="15.75" thickBot="1">
      <c r="B11" s="155" t="str">
        <f>ORÇAMENTO!B11</f>
        <v xml:space="preserve">FONTE/DATA BASE:DER-SP                                                                </v>
      </c>
      <c r="C11" s="156"/>
      <c r="D11" s="48"/>
      <c r="E11" s="174" t="s">
        <v>111</v>
      </c>
      <c r="F11" s="174"/>
      <c r="G11" s="174"/>
      <c r="H11" s="175"/>
    </row>
    <row r="12" spans="2:8" ht="4.5" customHeight="1" thickTop="1">
      <c r="B12" s="9"/>
      <c r="C12" s="9"/>
      <c r="D12" s="9"/>
      <c r="E12" s="9"/>
      <c r="F12" s="9"/>
      <c r="G12" s="9"/>
      <c r="H12" s="9"/>
    </row>
    <row r="13" spans="2:8">
      <c r="B13" s="54" t="s">
        <v>37</v>
      </c>
      <c r="C13" s="195" t="s">
        <v>50</v>
      </c>
      <c r="D13" s="195"/>
      <c r="E13" s="195"/>
      <c r="F13" s="195" t="s">
        <v>51</v>
      </c>
      <c r="G13" s="195"/>
      <c r="H13" s="195"/>
    </row>
    <row r="14" spans="2:8" ht="36" customHeight="1">
      <c r="B14" s="13" t="s">
        <v>10</v>
      </c>
      <c r="C14" s="203" t="str">
        <f>ORÇAMENTO!E15</f>
        <v>IMPRIMADURA BETUMINOSA LIGANTE</v>
      </c>
      <c r="D14" s="204"/>
      <c r="E14" s="205"/>
      <c r="F14" s="200" t="s">
        <v>114</v>
      </c>
      <c r="G14" s="201"/>
      <c r="H14" s="202"/>
    </row>
    <row r="15" spans="2:8" ht="47.25" customHeight="1">
      <c r="B15" s="13" t="s">
        <v>11</v>
      </c>
      <c r="C15" s="206" t="str">
        <f>ORÇAMENTO!E16</f>
        <v>CAMADA ROLAMENTO CBUQ - GRAD. C-COM DOP- ESPESSURA DE 3,0 CM A 6,0 CM</v>
      </c>
      <c r="D15" s="207"/>
      <c r="E15" s="208"/>
      <c r="F15" s="200" t="s">
        <v>115</v>
      </c>
      <c r="G15" s="201"/>
      <c r="H15" s="202"/>
    </row>
    <row r="16" spans="2:8" ht="40.5" customHeight="1">
      <c r="B16" s="13" t="s">
        <v>16</v>
      </c>
      <c r="C16" s="203" t="str">
        <f>ORÇAMENTO!E17</f>
        <v xml:space="preserve">VARRIÇÃO DE PAVIMENTO PARA RECAPEAMENTO </v>
      </c>
      <c r="D16" s="204"/>
      <c r="E16" s="205"/>
      <c r="F16" s="200" t="str">
        <f>F14</f>
        <v>METRAGEM QUADRADA DAS RUAS SOMADAS = 39.408,50M2</v>
      </c>
      <c r="G16" s="201"/>
      <c r="H16" s="202"/>
    </row>
    <row r="21" spans="5:8">
      <c r="E21" s="33"/>
      <c r="F21" s="33"/>
      <c r="G21" s="33"/>
      <c r="H21" s="33"/>
    </row>
  </sheetData>
  <mergeCells count="21">
    <mergeCell ref="F14:H14"/>
    <mergeCell ref="F15:H15"/>
    <mergeCell ref="F16:H16"/>
    <mergeCell ref="C13:E13"/>
    <mergeCell ref="F13:H13"/>
    <mergeCell ref="C14:E14"/>
    <mergeCell ref="C15:E15"/>
    <mergeCell ref="C16:E16"/>
    <mergeCell ref="B9:C9"/>
    <mergeCell ref="E9:H9"/>
    <mergeCell ref="B10:C10"/>
    <mergeCell ref="E10:H10"/>
    <mergeCell ref="B11:C11"/>
    <mergeCell ref="E11:H11"/>
    <mergeCell ref="B8:H8"/>
    <mergeCell ref="B2:H2"/>
    <mergeCell ref="B3:H3"/>
    <mergeCell ref="B5:H5"/>
    <mergeCell ref="B6:H6"/>
    <mergeCell ref="B7:H7"/>
    <mergeCell ref="B4:H4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DADOS</vt:lpstr>
      <vt:lpstr>ORÇAMENTO</vt:lpstr>
      <vt:lpstr>CFF</vt:lpstr>
      <vt:lpstr>BDI</vt:lpstr>
      <vt:lpstr>CÁLCULO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estag-eng-04</dc:creator>
  <cp:lastModifiedBy>Paulo Macedo</cp:lastModifiedBy>
  <cp:lastPrinted>2024-10-22T17:24:47Z</cp:lastPrinted>
  <dcterms:created xsi:type="dcterms:W3CDTF">2019-11-11T15:47:24Z</dcterms:created>
  <dcterms:modified xsi:type="dcterms:W3CDTF">2024-10-22T17:26:10Z</dcterms:modified>
</cp:coreProperties>
</file>